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erver01\FileServer\ЦЕНИ 01.07.2024-30.06.2025\неповерителен вариант\"/>
    </mc:Choice>
  </mc:AlternateContent>
  <bookViews>
    <workbookView xWindow="0" yWindow="0" windowWidth="25200" windowHeight="11985"/>
  </bookViews>
  <sheets>
    <sheet name="vt" sheetId="3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3" l="1"/>
  <c r="N27" i="3"/>
  <c r="M27" i="3"/>
  <c r="L27" i="3"/>
  <c r="K27" i="3"/>
  <c r="J27" i="3"/>
  <c r="I27" i="3"/>
  <c r="H27" i="3"/>
  <c r="G27" i="3"/>
  <c r="F27" i="3"/>
  <c r="E27" i="3"/>
  <c r="D27" i="3"/>
  <c r="P26" i="3"/>
  <c r="P25" i="3"/>
  <c r="P27" i="3" s="1"/>
  <c r="P24" i="3"/>
  <c r="O19" i="3"/>
  <c r="N19" i="3"/>
  <c r="M19" i="3"/>
  <c r="L19" i="3"/>
  <c r="K19" i="3"/>
  <c r="J19" i="3"/>
  <c r="I19" i="3"/>
  <c r="N16" i="3"/>
  <c r="N17" i="3" s="1"/>
  <c r="N14" i="3" s="1"/>
  <c r="J16" i="3"/>
  <c r="J17" i="3" s="1"/>
  <c r="J14" i="3" s="1"/>
  <c r="F16" i="3"/>
  <c r="F17" i="3" s="1"/>
  <c r="F14" i="3" s="1"/>
  <c r="O15" i="3"/>
  <c r="O16" i="3" s="1"/>
  <c r="O17" i="3" s="1"/>
  <c r="O14" i="3" s="1"/>
  <c r="N15" i="3"/>
  <c r="M15" i="3"/>
  <c r="M16" i="3" s="1"/>
  <c r="M17" i="3" s="1"/>
  <c r="M14" i="3" s="1"/>
  <c r="L15" i="3"/>
  <c r="L16" i="3" s="1"/>
  <c r="L17" i="3" s="1"/>
  <c r="L14" i="3" s="1"/>
  <c r="K15" i="3"/>
  <c r="K16" i="3" s="1"/>
  <c r="K17" i="3" s="1"/>
  <c r="K14" i="3" s="1"/>
  <c r="J15" i="3"/>
  <c r="I15" i="3"/>
  <c r="I16" i="3" s="1"/>
  <c r="I17" i="3" s="1"/>
  <c r="I14" i="3" s="1"/>
  <c r="H15" i="3"/>
  <c r="H16" i="3" s="1"/>
  <c r="H17" i="3" s="1"/>
  <c r="H14" i="3" s="1"/>
  <c r="G15" i="3"/>
  <c r="G16" i="3" s="1"/>
  <c r="G17" i="3" s="1"/>
  <c r="G14" i="3" s="1"/>
  <c r="F15" i="3"/>
  <c r="E15" i="3"/>
  <c r="E16" i="3" s="1"/>
  <c r="E17" i="3" s="1"/>
  <c r="E14" i="3" s="1"/>
  <c r="D15" i="3"/>
  <c r="D16" i="3" s="1"/>
  <c r="D17" i="3" s="1"/>
  <c r="D14" i="3" s="1"/>
  <c r="P11" i="3"/>
  <c r="P19" i="3" l="1"/>
  <c r="P15" i="3"/>
  <c r="P12" i="3"/>
  <c r="P17" i="3"/>
  <c r="P14" i="3" s="1"/>
  <c r="P30" i="3" s="1"/>
  <c r="P31" i="3" s="1"/>
  <c r="P13" i="3"/>
</calcChain>
</file>

<file path=xl/sharedStrings.xml><?xml version="1.0" encoding="utf-8"?>
<sst xmlns="http://schemas.openxmlformats.org/spreadsheetml/2006/main" count="69" uniqueCount="46">
  <si>
    <t>Приложение 5</t>
  </si>
  <si>
    <t>Корекции на НП за отчетния период съгласно чл. 24, ал. 5, т. 2 от НРЦЕЕ</t>
  </si>
  <si>
    <t>1. Корекция по природен газ</t>
  </si>
  <si>
    <r>
      <rPr>
        <b/>
        <sz val="14"/>
        <rFont val="Arial"/>
        <family val="2"/>
        <charset val="204"/>
      </rPr>
      <t>Нt=Qg*(Цпг-ЦI)t+Qe*(Цпе-ЦII)t±Pt-1</t>
    </r>
    <r>
      <rPr>
        <sz val="10"/>
        <rFont val="Arial"/>
        <family val="2"/>
        <charset val="204"/>
      </rPr>
      <t>,където: Ht еразмерът на разликата от предходния регулаторен/ценови период,лв.; Qg-отчетеното количество природен газ за ценовия период, MWh; Цпг - индивидуалната прогнозна цена на природния газ за регулаторния/ценовия период, изчислена по реда на чл.24,ал.5,т.2,лв./MWh; ЦI - отчетената индивидуална цена на природния газ за регулаторния/ценовия период, изчислена въз основа на отчетените помесечни количества потребен природен газ и постигнатата помесечна цена, като среднопретеглена стойност, към която се добавят отчетените цени за достъп и пренос през газопреносната, съответно газоразпределителната мрежа, лв./MWh; Qe-отчетеното количество въглеродни емисии за регулаторния период, тон; Цпе - прогнозната цена на въглеродните емисии, лв./тон; ЦII - отчетената средна цена на въглеродните емисии на проведените първични търгове на Европейската енергийна борса за регулаторния период, лв./тон; Р - разликата между прогнозните и отчетeните разходи, формиращи разходите за основно гориво - природен газ, и разходите за квоти за въглеродни емисии, в резултат на прогнозни количества и разходи, използвани за определяне на Ht-1, лв.; t - ценовият период.</t>
    </r>
  </si>
  <si>
    <t>Отчетни данни</t>
  </si>
  <si>
    <t>Прогнозни данни</t>
  </si>
  <si>
    <t>месец</t>
  </si>
  <si>
    <t>07</t>
  </si>
  <si>
    <t>08</t>
  </si>
  <si>
    <t>09</t>
  </si>
  <si>
    <t>10</t>
  </si>
  <si>
    <t>11</t>
  </si>
  <si>
    <t>12</t>
  </si>
  <si>
    <t>01</t>
  </si>
  <si>
    <t>02</t>
  </si>
  <si>
    <t>03</t>
  </si>
  <si>
    <t>04</t>
  </si>
  <si>
    <t>05</t>
  </si>
  <si>
    <t>06</t>
  </si>
  <si>
    <t>Общо:</t>
  </si>
  <si>
    <t>Количество, Qg</t>
  </si>
  <si>
    <t>MWh</t>
  </si>
  <si>
    <t>Цена на пр. газ , Цпг</t>
  </si>
  <si>
    <t>BGN/MWh</t>
  </si>
  <si>
    <t>Цена на пр. газ , Цl</t>
  </si>
  <si>
    <t>надвзет/недовзет приход от природен газ</t>
  </si>
  <si>
    <t>хил.лв</t>
  </si>
  <si>
    <t xml:space="preserve">Цена на пр. газ , Цбг </t>
  </si>
  <si>
    <t>Цена на пр. газ , Цпl</t>
  </si>
  <si>
    <t>2. Корекция по въглеродни емисии</t>
  </si>
  <si>
    <t>Количество, Qе</t>
  </si>
  <si>
    <t>тона</t>
  </si>
  <si>
    <t>Прогнозна цена на въглеродни емисии , Цпе</t>
  </si>
  <si>
    <t>евро/тон</t>
  </si>
  <si>
    <t>Отчетена цена на въглеродни емисии , Цll</t>
  </si>
  <si>
    <t>надвзет/недовзет приход от въглеродни емисии</t>
  </si>
  <si>
    <t>Нt=Qg*(Цпг-ЦI)t+Qe*(Цпе-ЦII)t±Pt-1</t>
  </si>
  <si>
    <t>=</t>
  </si>
  <si>
    <t>* - цената на пр. газ е без ДДС</t>
  </si>
  <si>
    <t xml:space="preserve">Главен счетоводител: </t>
  </si>
  <si>
    <t>Изпълнителен директор:</t>
  </si>
  <si>
    <t>подпис и печат</t>
  </si>
  <si>
    <t>Компенсации по РМС</t>
  </si>
  <si>
    <t>2023/2024</t>
  </si>
  <si>
    <t>Дружество: "ТОПЛОФИКАЦИЯ-ВТ" АД</t>
  </si>
  <si>
    <t>Съгласно Регламент ЕС 2016/679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</si>
</sst>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#,##0.0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70C0"/>
      <name val="Calibri"/>
      <family val="2"/>
      <charset val="204"/>
      <scheme val="minor"/>
    </font>
    <font>
      <sz val="9"/>
      <color rgb="FFFF0000"/>
      <name val="Times New Roman"/>
      <family val="1"/>
    </font>
    <font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9"/>
      <color rgb="FF0070C0"/>
      <name val="Times New Roman"/>
      <family val="1"/>
    </font>
    <font>
      <sz val="10"/>
      <color rgb="FF0070C0"/>
      <name val="Arial"/>
      <family val="2"/>
      <charset val="204"/>
    </font>
    <font>
      <b/>
      <sz val="11"/>
      <color rgb="FF0070C0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0"/>
      <color rgb="FF00B050"/>
      <name val="Calibri"/>
      <family val="2"/>
      <charset val="204"/>
      <scheme val="minor"/>
    </font>
    <font>
      <b/>
      <sz val="9"/>
      <color rgb="FF00B050"/>
      <name val="Times New Roman"/>
      <family val="1"/>
    </font>
    <font>
      <b/>
      <sz val="10"/>
      <color rgb="FF00B050"/>
      <name val="Arial"/>
      <family val="2"/>
      <charset val="204"/>
    </font>
    <font>
      <sz val="10"/>
      <color rgb="FFFF0000"/>
      <name val="Calibri"/>
      <family val="2"/>
      <charset val="204"/>
      <scheme val="minor"/>
    </font>
    <font>
      <sz val="9"/>
      <name val="Times New Roman"/>
      <family val="1"/>
    </font>
    <font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0"/>
      <color rgb="FF0070C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8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right"/>
    </xf>
    <xf numFmtId="0" fontId="9" fillId="0" borderId="0" xfId="2" applyFont="1" applyAlignment="1">
      <alignment horizontal="right"/>
    </xf>
    <xf numFmtId="0" fontId="10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8" fillId="0" borderId="8" xfId="0" quotePrefix="1" applyFont="1" applyBorder="1" applyAlignment="1">
      <alignment horizontal="center"/>
    </xf>
    <xf numFmtId="0" fontId="8" fillId="0" borderId="9" xfId="0" quotePrefix="1" applyFont="1" applyBorder="1" applyAlignment="1">
      <alignment horizontal="center"/>
    </xf>
    <xf numFmtId="0" fontId="8" fillId="0" borderId="10" xfId="0" quotePrefix="1" applyFont="1" applyBorder="1" applyAlignment="1">
      <alignment horizontal="center"/>
    </xf>
    <xf numFmtId="0" fontId="8" fillId="2" borderId="10" xfId="0" quotePrefix="1" applyFont="1" applyFill="1" applyBorder="1" applyAlignment="1">
      <alignment horizontal="center"/>
    </xf>
    <xf numFmtId="0" fontId="8" fillId="2" borderId="11" xfId="0" quotePrefix="1" applyFont="1" applyFill="1" applyBorder="1" applyAlignment="1">
      <alignment horizontal="center"/>
    </xf>
    <xf numFmtId="0" fontId="8" fillId="2" borderId="12" xfId="0" quotePrefix="1" applyFont="1" applyFill="1" applyBorder="1" applyAlignment="1">
      <alignment horizontal="center"/>
    </xf>
    <xf numFmtId="0" fontId="10" fillId="0" borderId="1" xfId="0" applyFont="1" applyBorder="1" applyAlignment="1">
      <alignment horizontal="right"/>
    </xf>
    <xf numFmtId="0" fontId="11" fillId="0" borderId="2" xfId="0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/>
    </xf>
    <xf numFmtId="3" fontId="13" fillId="3" borderId="13" xfId="0" applyNumberFormat="1" applyFont="1" applyFill="1" applyBorder="1" applyAlignment="1">
      <alignment horizontal="center" vertical="center"/>
    </xf>
    <xf numFmtId="3" fontId="14" fillId="0" borderId="2" xfId="0" applyNumberFormat="1" applyFont="1" applyBorder="1" applyAlignment="1">
      <alignment horizontal="center" vertical="center"/>
    </xf>
    <xf numFmtId="0" fontId="15" fillId="0" borderId="2" xfId="2" applyFont="1" applyBorder="1" applyAlignment="1">
      <alignment horizontal="center" vertical="center"/>
    </xf>
    <xf numFmtId="2" fontId="16" fillId="3" borderId="2" xfId="0" applyNumberFormat="1" applyFont="1" applyFill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/>
    </xf>
    <xf numFmtId="2" fontId="13" fillId="3" borderId="2" xfId="0" applyNumberFormat="1" applyFont="1" applyFill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/>
    </xf>
    <xf numFmtId="4" fontId="13" fillId="4" borderId="2" xfId="0" applyNumberFormat="1" applyFont="1" applyFill="1" applyBorder="1" applyAlignment="1">
      <alignment horizontal="center" vertical="center"/>
    </xf>
    <xf numFmtId="4" fontId="18" fillId="5" borderId="2" xfId="0" applyNumberFormat="1" applyFont="1" applyFill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20" fillId="0" borderId="2" xfId="2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center" vertical="center"/>
    </xf>
    <xf numFmtId="4" fontId="10" fillId="5" borderId="2" xfId="0" applyNumberFormat="1" applyFont="1" applyFill="1" applyBorder="1" applyAlignment="1">
      <alignment horizontal="center" vertical="center"/>
    </xf>
    <xf numFmtId="0" fontId="0" fillId="4" borderId="0" xfId="0" applyFill="1"/>
    <xf numFmtId="0" fontId="22" fillId="0" borderId="0" xfId="0" applyFont="1" applyAlignment="1">
      <alignment horizontal="center" vertical="center" wrapText="1"/>
    </xf>
    <xf numFmtId="0" fontId="12" fillId="0" borderId="0" xfId="2" applyFont="1" applyAlignment="1">
      <alignment horizontal="center" vertical="center"/>
    </xf>
    <xf numFmtId="2" fontId="13" fillId="5" borderId="2" xfId="0" applyNumberFormat="1" applyFont="1" applyFill="1" applyBorder="1" applyAlignment="1">
      <alignment horizontal="center" vertical="center"/>
    </xf>
    <xf numFmtId="2" fontId="16" fillId="5" borderId="2" xfId="0" applyNumberFormat="1" applyFont="1" applyFill="1" applyBorder="1" applyAlignment="1">
      <alignment horizontal="center" vertical="center"/>
    </xf>
    <xf numFmtId="2" fontId="10" fillId="5" borderId="2" xfId="0" applyNumberFormat="1" applyFont="1" applyFill="1" applyBorder="1" applyAlignment="1">
      <alignment horizontal="center"/>
    </xf>
    <xf numFmtId="0" fontId="23" fillId="4" borderId="0" xfId="2" applyFont="1" applyFill="1" applyAlignment="1">
      <alignment horizontal="center" vertical="center"/>
    </xf>
    <xf numFmtId="3" fontId="0" fillId="4" borderId="0" xfId="0" applyNumberFormat="1" applyFill="1" applyAlignment="1">
      <alignment vertical="center"/>
    </xf>
    <xf numFmtId="165" fontId="0" fillId="4" borderId="0" xfId="0" applyNumberFormat="1" applyFill="1" applyAlignment="1">
      <alignment vertical="center"/>
    </xf>
    <xf numFmtId="3" fontId="10" fillId="4" borderId="0" xfId="0" applyNumberFormat="1" applyFont="1" applyFill="1" applyAlignment="1">
      <alignment vertical="center"/>
    </xf>
    <xf numFmtId="0" fontId="24" fillId="4" borderId="0" xfId="0" applyFont="1" applyFill="1" applyAlignment="1">
      <alignment horizontal="center" vertical="center" wrapText="1"/>
    </xf>
    <xf numFmtId="4" fontId="16" fillId="3" borderId="13" xfId="1" applyNumberFormat="1" applyFont="1" applyFill="1" applyBorder="1" applyAlignment="1">
      <alignment horizontal="center" vertical="center"/>
    </xf>
    <xf numFmtId="4" fontId="16" fillId="3" borderId="13" xfId="0" applyNumberFormat="1" applyFont="1" applyFill="1" applyBorder="1" applyAlignment="1">
      <alignment horizontal="center" vertical="center"/>
    </xf>
    <xf numFmtId="4" fontId="16" fillId="3" borderId="2" xfId="0" applyNumberFormat="1" applyFont="1" applyFill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4" fontId="21" fillId="3" borderId="2" xfId="0" applyNumberFormat="1" applyFont="1" applyFill="1" applyBorder="1" applyAlignment="1">
      <alignment horizontal="center" vertical="center"/>
    </xf>
    <xf numFmtId="4" fontId="0" fillId="3" borderId="2" xfId="0" applyNumberForma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0" fillId="4" borderId="2" xfId="0" applyNumberFormat="1" applyFill="1" applyBorder="1" applyAlignment="1">
      <alignment horizontal="center" vertical="center"/>
    </xf>
    <xf numFmtId="4" fontId="18" fillId="4" borderId="2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3" fillId="0" borderId="0" xfId="2" applyFont="1" applyAlignment="1">
      <alignment horizontal="center" vertical="center"/>
    </xf>
    <xf numFmtId="0" fontId="0" fillId="0" borderId="0" xfId="0" applyAlignment="1">
      <alignment vertical="center"/>
    </xf>
    <xf numFmtId="0" fontId="26" fillId="0" borderId="14" xfId="0" applyFont="1" applyBorder="1" applyAlignment="1">
      <alignment horizontal="center" vertical="center" wrapText="1"/>
    </xf>
    <xf numFmtId="4" fontId="5" fillId="4" borderId="2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4" fontId="5" fillId="4" borderId="0" xfId="0" applyNumberFormat="1" applyFont="1" applyFill="1" applyAlignment="1">
      <alignment horizontal="center" vertical="center"/>
    </xf>
    <xf numFmtId="0" fontId="9" fillId="0" borderId="0" xfId="0" applyFont="1" applyAlignment="1" applyProtection="1">
      <alignment horizontal="left"/>
      <protection hidden="1"/>
    </xf>
    <xf numFmtId="0" fontId="9" fillId="0" borderId="0" xfId="0" applyFont="1" applyAlignment="1">
      <alignment horizontal="left"/>
    </xf>
    <xf numFmtId="0" fontId="27" fillId="0" borderId="2" xfId="0" applyFont="1" applyBorder="1" applyAlignment="1">
      <alignment horizontal="center" vertical="center" wrapText="1"/>
    </xf>
    <xf numFmtId="0" fontId="9" fillId="0" borderId="2" xfId="2" applyFont="1" applyBorder="1" applyAlignment="1">
      <alignment horizontal="right"/>
    </xf>
    <xf numFmtId="0" fontId="0" fillId="0" borderId="2" xfId="0" applyBorder="1"/>
    <xf numFmtId="4" fontId="0" fillId="0" borderId="2" xfId="0" applyNumberFormat="1" applyBorder="1"/>
    <xf numFmtId="4" fontId="5" fillId="6" borderId="2" xfId="0" applyNumberFormat="1" applyFont="1" applyFill="1" applyBorder="1" applyAlignment="1">
      <alignment horizontal="center" vertical="center"/>
    </xf>
    <xf numFmtId="3" fontId="10" fillId="6" borderId="2" xfId="0" applyNumberFormat="1" applyFont="1" applyFill="1" applyBorder="1" applyAlignment="1">
      <alignment vertical="center"/>
    </xf>
    <xf numFmtId="2" fontId="0" fillId="0" borderId="0" xfId="0" applyNumberFormat="1"/>
    <xf numFmtId="3" fontId="13" fillId="7" borderId="13" xfId="0" applyNumberFormat="1" applyFont="1" applyFill="1" applyBorder="1" applyAlignment="1">
      <alignment horizontal="center" vertical="center"/>
    </xf>
    <xf numFmtId="3" fontId="13" fillId="7" borderId="2" xfId="0" applyNumberFormat="1" applyFont="1" applyFill="1" applyBorder="1" applyAlignment="1">
      <alignment horizontal="center" vertical="center"/>
    </xf>
    <xf numFmtId="0" fontId="28" fillId="0" borderId="0" xfId="0" applyFont="1"/>
    <xf numFmtId="3" fontId="17" fillId="0" borderId="2" xfId="0" applyNumberFormat="1" applyFont="1" applyBorder="1" applyAlignment="1">
      <alignment horizontal="center" vertical="center"/>
    </xf>
    <xf numFmtId="0" fontId="29" fillId="0" borderId="0" xfId="0" applyFont="1"/>
    <xf numFmtId="0" fontId="30" fillId="0" borderId="0" xfId="0" applyFont="1"/>
    <xf numFmtId="0" fontId="25" fillId="0" borderId="0" xfId="0" applyFont="1" applyAlignment="1">
      <alignment horizontal="right" vertical="center" wrapText="1"/>
    </xf>
    <xf numFmtId="0" fontId="25" fillId="0" borderId="0" xfId="0" applyFont="1" applyAlignment="1">
      <alignment horizontal="right" vertical="center" wrapText="1"/>
    </xf>
    <xf numFmtId="0" fontId="24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justify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</cellXfs>
  <cellStyles count="3">
    <cellStyle name="Normal 2" xfId="2"/>
    <cellStyle name="Запетая" xfId="1" builtinId="3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40"/>
  <sheetViews>
    <sheetView tabSelected="1" topLeftCell="A13" workbookViewId="0">
      <selection activeCell="O35" sqref="O35"/>
    </sheetView>
  </sheetViews>
  <sheetFormatPr defaultRowHeight="15" x14ac:dyDescent="0.25"/>
  <cols>
    <col min="1" max="1" width="1.7109375" customWidth="1"/>
    <col min="2" max="2" width="22" customWidth="1"/>
    <col min="3" max="3" width="9.28515625" customWidth="1"/>
    <col min="4" max="4" width="14.7109375" customWidth="1"/>
    <col min="5" max="5" width="12.7109375" customWidth="1"/>
    <col min="6" max="6" width="15.5703125" customWidth="1"/>
    <col min="7" max="7" width="10.42578125" customWidth="1"/>
    <col min="8" max="8" width="9.85546875" customWidth="1"/>
    <col min="9" max="9" width="11.5703125" customWidth="1"/>
    <col min="10" max="10" width="9.7109375" bestFit="1" customWidth="1"/>
    <col min="11" max="11" width="10.28515625" customWidth="1"/>
    <col min="12" max="12" width="12" customWidth="1"/>
    <col min="13" max="13" width="11" customWidth="1"/>
    <col min="14" max="15" width="9" customWidth="1"/>
    <col min="16" max="16" width="17" customWidth="1"/>
    <col min="17" max="17" width="19.7109375" customWidth="1"/>
    <col min="18" max="18" width="2" hidden="1" customWidth="1"/>
    <col min="257" max="257" width="1.7109375" customWidth="1"/>
    <col min="258" max="258" width="22" customWidth="1"/>
    <col min="259" max="259" width="9.28515625" customWidth="1"/>
    <col min="260" max="260" width="12.140625" customWidth="1"/>
    <col min="261" max="261" width="12.7109375" customWidth="1"/>
    <col min="262" max="262" width="15.5703125" customWidth="1"/>
    <col min="263" max="263" width="10.42578125" customWidth="1"/>
    <col min="264" max="264" width="9.85546875" customWidth="1"/>
    <col min="265" max="265" width="11.5703125" customWidth="1"/>
    <col min="266" max="266" width="7.7109375" customWidth="1"/>
    <col min="267" max="267" width="7.28515625" customWidth="1"/>
    <col min="268" max="268" width="7" customWidth="1"/>
    <col min="269" max="271" width="7.28515625" customWidth="1"/>
    <col min="272" max="272" width="13.85546875" customWidth="1"/>
    <col min="273" max="273" width="3.42578125" customWidth="1"/>
    <col min="274" max="274" width="2" customWidth="1"/>
    <col min="513" max="513" width="1.7109375" customWidth="1"/>
    <col min="514" max="514" width="22" customWidth="1"/>
    <col min="515" max="515" width="9.28515625" customWidth="1"/>
    <col min="516" max="516" width="12.140625" customWidth="1"/>
    <col min="517" max="517" width="12.7109375" customWidth="1"/>
    <col min="518" max="518" width="15.5703125" customWidth="1"/>
    <col min="519" max="519" width="10.42578125" customWidth="1"/>
    <col min="520" max="520" width="9.85546875" customWidth="1"/>
    <col min="521" max="521" width="11.5703125" customWidth="1"/>
    <col min="522" max="522" width="7.7109375" customWidth="1"/>
    <col min="523" max="523" width="7.28515625" customWidth="1"/>
    <col min="524" max="524" width="7" customWidth="1"/>
    <col min="525" max="527" width="7.28515625" customWidth="1"/>
    <col min="528" max="528" width="13.85546875" customWidth="1"/>
    <col min="529" max="529" width="3.42578125" customWidth="1"/>
    <col min="530" max="530" width="2" customWidth="1"/>
    <col min="769" max="769" width="1.7109375" customWidth="1"/>
    <col min="770" max="770" width="22" customWidth="1"/>
    <col min="771" max="771" width="9.28515625" customWidth="1"/>
    <col min="772" max="772" width="12.140625" customWidth="1"/>
    <col min="773" max="773" width="12.7109375" customWidth="1"/>
    <col min="774" max="774" width="15.5703125" customWidth="1"/>
    <col min="775" max="775" width="10.42578125" customWidth="1"/>
    <col min="776" max="776" width="9.85546875" customWidth="1"/>
    <col min="777" max="777" width="11.5703125" customWidth="1"/>
    <col min="778" max="778" width="7.7109375" customWidth="1"/>
    <col min="779" max="779" width="7.28515625" customWidth="1"/>
    <col min="780" max="780" width="7" customWidth="1"/>
    <col min="781" max="783" width="7.28515625" customWidth="1"/>
    <col min="784" max="784" width="13.85546875" customWidth="1"/>
    <col min="785" max="785" width="3.42578125" customWidth="1"/>
    <col min="786" max="786" width="2" customWidth="1"/>
    <col min="1025" max="1025" width="1.7109375" customWidth="1"/>
    <col min="1026" max="1026" width="22" customWidth="1"/>
    <col min="1027" max="1027" width="9.28515625" customWidth="1"/>
    <col min="1028" max="1028" width="12.140625" customWidth="1"/>
    <col min="1029" max="1029" width="12.7109375" customWidth="1"/>
    <col min="1030" max="1030" width="15.5703125" customWidth="1"/>
    <col min="1031" max="1031" width="10.42578125" customWidth="1"/>
    <col min="1032" max="1032" width="9.85546875" customWidth="1"/>
    <col min="1033" max="1033" width="11.5703125" customWidth="1"/>
    <col min="1034" max="1034" width="7.7109375" customWidth="1"/>
    <col min="1035" max="1035" width="7.28515625" customWidth="1"/>
    <col min="1036" max="1036" width="7" customWidth="1"/>
    <col min="1037" max="1039" width="7.28515625" customWidth="1"/>
    <col min="1040" max="1040" width="13.85546875" customWidth="1"/>
    <col min="1041" max="1041" width="3.42578125" customWidth="1"/>
    <col min="1042" max="1042" width="2" customWidth="1"/>
    <col min="1281" max="1281" width="1.7109375" customWidth="1"/>
    <col min="1282" max="1282" width="22" customWidth="1"/>
    <col min="1283" max="1283" width="9.28515625" customWidth="1"/>
    <col min="1284" max="1284" width="12.140625" customWidth="1"/>
    <col min="1285" max="1285" width="12.7109375" customWidth="1"/>
    <col min="1286" max="1286" width="15.5703125" customWidth="1"/>
    <col min="1287" max="1287" width="10.42578125" customWidth="1"/>
    <col min="1288" max="1288" width="9.85546875" customWidth="1"/>
    <col min="1289" max="1289" width="11.5703125" customWidth="1"/>
    <col min="1290" max="1290" width="7.7109375" customWidth="1"/>
    <col min="1291" max="1291" width="7.28515625" customWidth="1"/>
    <col min="1292" max="1292" width="7" customWidth="1"/>
    <col min="1293" max="1295" width="7.28515625" customWidth="1"/>
    <col min="1296" max="1296" width="13.85546875" customWidth="1"/>
    <col min="1297" max="1297" width="3.42578125" customWidth="1"/>
    <col min="1298" max="1298" width="2" customWidth="1"/>
    <col min="1537" max="1537" width="1.7109375" customWidth="1"/>
    <col min="1538" max="1538" width="22" customWidth="1"/>
    <col min="1539" max="1539" width="9.28515625" customWidth="1"/>
    <col min="1540" max="1540" width="12.140625" customWidth="1"/>
    <col min="1541" max="1541" width="12.7109375" customWidth="1"/>
    <col min="1542" max="1542" width="15.5703125" customWidth="1"/>
    <col min="1543" max="1543" width="10.42578125" customWidth="1"/>
    <col min="1544" max="1544" width="9.85546875" customWidth="1"/>
    <col min="1545" max="1545" width="11.5703125" customWidth="1"/>
    <col min="1546" max="1546" width="7.7109375" customWidth="1"/>
    <col min="1547" max="1547" width="7.28515625" customWidth="1"/>
    <col min="1548" max="1548" width="7" customWidth="1"/>
    <col min="1549" max="1551" width="7.28515625" customWidth="1"/>
    <col min="1552" max="1552" width="13.85546875" customWidth="1"/>
    <col min="1553" max="1553" width="3.42578125" customWidth="1"/>
    <col min="1554" max="1554" width="2" customWidth="1"/>
    <col min="1793" max="1793" width="1.7109375" customWidth="1"/>
    <col min="1794" max="1794" width="22" customWidth="1"/>
    <col min="1795" max="1795" width="9.28515625" customWidth="1"/>
    <col min="1796" max="1796" width="12.140625" customWidth="1"/>
    <col min="1797" max="1797" width="12.7109375" customWidth="1"/>
    <col min="1798" max="1798" width="15.5703125" customWidth="1"/>
    <col min="1799" max="1799" width="10.42578125" customWidth="1"/>
    <col min="1800" max="1800" width="9.85546875" customWidth="1"/>
    <col min="1801" max="1801" width="11.5703125" customWidth="1"/>
    <col min="1802" max="1802" width="7.7109375" customWidth="1"/>
    <col min="1803" max="1803" width="7.28515625" customWidth="1"/>
    <col min="1804" max="1804" width="7" customWidth="1"/>
    <col min="1805" max="1807" width="7.28515625" customWidth="1"/>
    <col min="1808" max="1808" width="13.85546875" customWidth="1"/>
    <col min="1809" max="1809" width="3.42578125" customWidth="1"/>
    <col min="1810" max="1810" width="2" customWidth="1"/>
    <col min="2049" max="2049" width="1.7109375" customWidth="1"/>
    <col min="2050" max="2050" width="22" customWidth="1"/>
    <col min="2051" max="2051" width="9.28515625" customWidth="1"/>
    <col min="2052" max="2052" width="12.140625" customWidth="1"/>
    <col min="2053" max="2053" width="12.7109375" customWidth="1"/>
    <col min="2054" max="2054" width="15.5703125" customWidth="1"/>
    <col min="2055" max="2055" width="10.42578125" customWidth="1"/>
    <col min="2056" max="2056" width="9.85546875" customWidth="1"/>
    <col min="2057" max="2057" width="11.5703125" customWidth="1"/>
    <col min="2058" max="2058" width="7.7109375" customWidth="1"/>
    <col min="2059" max="2059" width="7.28515625" customWidth="1"/>
    <col min="2060" max="2060" width="7" customWidth="1"/>
    <col min="2061" max="2063" width="7.28515625" customWidth="1"/>
    <col min="2064" max="2064" width="13.85546875" customWidth="1"/>
    <col min="2065" max="2065" width="3.42578125" customWidth="1"/>
    <col min="2066" max="2066" width="2" customWidth="1"/>
    <col min="2305" max="2305" width="1.7109375" customWidth="1"/>
    <col min="2306" max="2306" width="22" customWidth="1"/>
    <col min="2307" max="2307" width="9.28515625" customWidth="1"/>
    <col min="2308" max="2308" width="12.140625" customWidth="1"/>
    <col min="2309" max="2309" width="12.7109375" customWidth="1"/>
    <col min="2310" max="2310" width="15.5703125" customWidth="1"/>
    <col min="2311" max="2311" width="10.42578125" customWidth="1"/>
    <col min="2312" max="2312" width="9.85546875" customWidth="1"/>
    <col min="2313" max="2313" width="11.5703125" customWidth="1"/>
    <col min="2314" max="2314" width="7.7109375" customWidth="1"/>
    <col min="2315" max="2315" width="7.28515625" customWidth="1"/>
    <col min="2316" max="2316" width="7" customWidth="1"/>
    <col min="2317" max="2319" width="7.28515625" customWidth="1"/>
    <col min="2320" max="2320" width="13.85546875" customWidth="1"/>
    <col min="2321" max="2321" width="3.42578125" customWidth="1"/>
    <col min="2322" max="2322" width="2" customWidth="1"/>
    <col min="2561" max="2561" width="1.7109375" customWidth="1"/>
    <col min="2562" max="2562" width="22" customWidth="1"/>
    <col min="2563" max="2563" width="9.28515625" customWidth="1"/>
    <col min="2564" max="2564" width="12.140625" customWidth="1"/>
    <col min="2565" max="2565" width="12.7109375" customWidth="1"/>
    <col min="2566" max="2566" width="15.5703125" customWidth="1"/>
    <col min="2567" max="2567" width="10.42578125" customWidth="1"/>
    <col min="2568" max="2568" width="9.85546875" customWidth="1"/>
    <col min="2569" max="2569" width="11.5703125" customWidth="1"/>
    <col min="2570" max="2570" width="7.7109375" customWidth="1"/>
    <col min="2571" max="2571" width="7.28515625" customWidth="1"/>
    <col min="2572" max="2572" width="7" customWidth="1"/>
    <col min="2573" max="2575" width="7.28515625" customWidth="1"/>
    <col min="2576" max="2576" width="13.85546875" customWidth="1"/>
    <col min="2577" max="2577" width="3.42578125" customWidth="1"/>
    <col min="2578" max="2578" width="2" customWidth="1"/>
    <col min="2817" max="2817" width="1.7109375" customWidth="1"/>
    <col min="2818" max="2818" width="22" customWidth="1"/>
    <col min="2819" max="2819" width="9.28515625" customWidth="1"/>
    <col min="2820" max="2820" width="12.140625" customWidth="1"/>
    <col min="2821" max="2821" width="12.7109375" customWidth="1"/>
    <col min="2822" max="2822" width="15.5703125" customWidth="1"/>
    <col min="2823" max="2823" width="10.42578125" customWidth="1"/>
    <col min="2824" max="2824" width="9.85546875" customWidth="1"/>
    <col min="2825" max="2825" width="11.5703125" customWidth="1"/>
    <col min="2826" max="2826" width="7.7109375" customWidth="1"/>
    <col min="2827" max="2827" width="7.28515625" customWidth="1"/>
    <col min="2828" max="2828" width="7" customWidth="1"/>
    <col min="2829" max="2831" width="7.28515625" customWidth="1"/>
    <col min="2832" max="2832" width="13.85546875" customWidth="1"/>
    <col min="2833" max="2833" width="3.42578125" customWidth="1"/>
    <col min="2834" max="2834" width="2" customWidth="1"/>
    <col min="3073" max="3073" width="1.7109375" customWidth="1"/>
    <col min="3074" max="3074" width="22" customWidth="1"/>
    <col min="3075" max="3075" width="9.28515625" customWidth="1"/>
    <col min="3076" max="3076" width="12.140625" customWidth="1"/>
    <col min="3077" max="3077" width="12.7109375" customWidth="1"/>
    <col min="3078" max="3078" width="15.5703125" customWidth="1"/>
    <col min="3079" max="3079" width="10.42578125" customWidth="1"/>
    <col min="3080" max="3080" width="9.85546875" customWidth="1"/>
    <col min="3081" max="3081" width="11.5703125" customWidth="1"/>
    <col min="3082" max="3082" width="7.7109375" customWidth="1"/>
    <col min="3083" max="3083" width="7.28515625" customWidth="1"/>
    <col min="3084" max="3084" width="7" customWidth="1"/>
    <col min="3085" max="3087" width="7.28515625" customWidth="1"/>
    <col min="3088" max="3088" width="13.85546875" customWidth="1"/>
    <col min="3089" max="3089" width="3.42578125" customWidth="1"/>
    <col min="3090" max="3090" width="2" customWidth="1"/>
    <col min="3329" max="3329" width="1.7109375" customWidth="1"/>
    <col min="3330" max="3330" width="22" customWidth="1"/>
    <col min="3331" max="3331" width="9.28515625" customWidth="1"/>
    <col min="3332" max="3332" width="12.140625" customWidth="1"/>
    <col min="3333" max="3333" width="12.7109375" customWidth="1"/>
    <col min="3334" max="3334" width="15.5703125" customWidth="1"/>
    <col min="3335" max="3335" width="10.42578125" customWidth="1"/>
    <col min="3336" max="3336" width="9.85546875" customWidth="1"/>
    <col min="3337" max="3337" width="11.5703125" customWidth="1"/>
    <col min="3338" max="3338" width="7.7109375" customWidth="1"/>
    <col min="3339" max="3339" width="7.28515625" customWidth="1"/>
    <col min="3340" max="3340" width="7" customWidth="1"/>
    <col min="3341" max="3343" width="7.28515625" customWidth="1"/>
    <col min="3344" max="3344" width="13.85546875" customWidth="1"/>
    <col min="3345" max="3345" width="3.42578125" customWidth="1"/>
    <col min="3346" max="3346" width="2" customWidth="1"/>
    <col min="3585" max="3585" width="1.7109375" customWidth="1"/>
    <col min="3586" max="3586" width="22" customWidth="1"/>
    <col min="3587" max="3587" width="9.28515625" customWidth="1"/>
    <col min="3588" max="3588" width="12.140625" customWidth="1"/>
    <col min="3589" max="3589" width="12.7109375" customWidth="1"/>
    <col min="3590" max="3590" width="15.5703125" customWidth="1"/>
    <col min="3591" max="3591" width="10.42578125" customWidth="1"/>
    <col min="3592" max="3592" width="9.85546875" customWidth="1"/>
    <col min="3593" max="3593" width="11.5703125" customWidth="1"/>
    <col min="3594" max="3594" width="7.7109375" customWidth="1"/>
    <col min="3595" max="3595" width="7.28515625" customWidth="1"/>
    <col min="3596" max="3596" width="7" customWidth="1"/>
    <col min="3597" max="3599" width="7.28515625" customWidth="1"/>
    <col min="3600" max="3600" width="13.85546875" customWidth="1"/>
    <col min="3601" max="3601" width="3.42578125" customWidth="1"/>
    <col min="3602" max="3602" width="2" customWidth="1"/>
    <col min="3841" max="3841" width="1.7109375" customWidth="1"/>
    <col min="3842" max="3842" width="22" customWidth="1"/>
    <col min="3843" max="3843" width="9.28515625" customWidth="1"/>
    <col min="3844" max="3844" width="12.140625" customWidth="1"/>
    <col min="3845" max="3845" width="12.7109375" customWidth="1"/>
    <col min="3846" max="3846" width="15.5703125" customWidth="1"/>
    <col min="3847" max="3847" width="10.42578125" customWidth="1"/>
    <col min="3848" max="3848" width="9.85546875" customWidth="1"/>
    <col min="3849" max="3849" width="11.5703125" customWidth="1"/>
    <col min="3850" max="3850" width="7.7109375" customWidth="1"/>
    <col min="3851" max="3851" width="7.28515625" customWidth="1"/>
    <col min="3852" max="3852" width="7" customWidth="1"/>
    <col min="3853" max="3855" width="7.28515625" customWidth="1"/>
    <col min="3856" max="3856" width="13.85546875" customWidth="1"/>
    <col min="3857" max="3857" width="3.42578125" customWidth="1"/>
    <col min="3858" max="3858" width="2" customWidth="1"/>
    <col min="4097" max="4097" width="1.7109375" customWidth="1"/>
    <col min="4098" max="4098" width="22" customWidth="1"/>
    <col min="4099" max="4099" width="9.28515625" customWidth="1"/>
    <col min="4100" max="4100" width="12.140625" customWidth="1"/>
    <col min="4101" max="4101" width="12.7109375" customWidth="1"/>
    <col min="4102" max="4102" width="15.5703125" customWidth="1"/>
    <col min="4103" max="4103" width="10.42578125" customWidth="1"/>
    <col min="4104" max="4104" width="9.85546875" customWidth="1"/>
    <col min="4105" max="4105" width="11.5703125" customWidth="1"/>
    <col min="4106" max="4106" width="7.7109375" customWidth="1"/>
    <col min="4107" max="4107" width="7.28515625" customWidth="1"/>
    <col min="4108" max="4108" width="7" customWidth="1"/>
    <col min="4109" max="4111" width="7.28515625" customWidth="1"/>
    <col min="4112" max="4112" width="13.85546875" customWidth="1"/>
    <col min="4113" max="4113" width="3.42578125" customWidth="1"/>
    <col min="4114" max="4114" width="2" customWidth="1"/>
    <col min="4353" max="4353" width="1.7109375" customWidth="1"/>
    <col min="4354" max="4354" width="22" customWidth="1"/>
    <col min="4355" max="4355" width="9.28515625" customWidth="1"/>
    <col min="4356" max="4356" width="12.140625" customWidth="1"/>
    <col min="4357" max="4357" width="12.7109375" customWidth="1"/>
    <col min="4358" max="4358" width="15.5703125" customWidth="1"/>
    <col min="4359" max="4359" width="10.42578125" customWidth="1"/>
    <col min="4360" max="4360" width="9.85546875" customWidth="1"/>
    <col min="4361" max="4361" width="11.5703125" customWidth="1"/>
    <col min="4362" max="4362" width="7.7109375" customWidth="1"/>
    <col min="4363" max="4363" width="7.28515625" customWidth="1"/>
    <col min="4364" max="4364" width="7" customWidth="1"/>
    <col min="4365" max="4367" width="7.28515625" customWidth="1"/>
    <col min="4368" max="4368" width="13.85546875" customWidth="1"/>
    <col min="4369" max="4369" width="3.42578125" customWidth="1"/>
    <col min="4370" max="4370" width="2" customWidth="1"/>
    <col min="4609" max="4609" width="1.7109375" customWidth="1"/>
    <col min="4610" max="4610" width="22" customWidth="1"/>
    <col min="4611" max="4611" width="9.28515625" customWidth="1"/>
    <col min="4612" max="4612" width="12.140625" customWidth="1"/>
    <col min="4613" max="4613" width="12.7109375" customWidth="1"/>
    <col min="4614" max="4614" width="15.5703125" customWidth="1"/>
    <col min="4615" max="4615" width="10.42578125" customWidth="1"/>
    <col min="4616" max="4616" width="9.85546875" customWidth="1"/>
    <col min="4617" max="4617" width="11.5703125" customWidth="1"/>
    <col min="4618" max="4618" width="7.7109375" customWidth="1"/>
    <col min="4619" max="4619" width="7.28515625" customWidth="1"/>
    <col min="4620" max="4620" width="7" customWidth="1"/>
    <col min="4621" max="4623" width="7.28515625" customWidth="1"/>
    <col min="4624" max="4624" width="13.85546875" customWidth="1"/>
    <col min="4625" max="4625" width="3.42578125" customWidth="1"/>
    <col min="4626" max="4626" width="2" customWidth="1"/>
    <col min="4865" max="4865" width="1.7109375" customWidth="1"/>
    <col min="4866" max="4866" width="22" customWidth="1"/>
    <col min="4867" max="4867" width="9.28515625" customWidth="1"/>
    <col min="4868" max="4868" width="12.140625" customWidth="1"/>
    <col min="4869" max="4869" width="12.7109375" customWidth="1"/>
    <col min="4870" max="4870" width="15.5703125" customWidth="1"/>
    <col min="4871" max="4871" width="10.42578125" customWidth="1"/>
    <col min="4872" max="4872" width="9.85546875" customWidth="1"/>
    <col min="4873" max="4873" width="11.5703125" customWidth="1"/>
    <col min="4874" max="4874" width="7.7109375" customWidth="1"/>
    <col min="4875" max="4875" width="7.28515625" customWidth="1"/>
    <col min="4876" max="4876" width="7" customWidth="1"/>
    <col min="4877" max="4879" width="7.28515625" customWidth="1"/>
    <col min="4880" max="4880" width="13.85546875" customWidth="1"/>
    <col min="4881" max="4881" width="3.42578125" customWidth="1"/>
    <col min="4882" max="4882" width="2" customWidth="1"/>
    <col min="5121" max="5121" width="1.7109375" customWidth="1"/>
    <col min="5122" max="5122" width="22" customWidth="1"/>
    <col min="5123" max="5123" width="9.28515625" customWidth="1"/>
    <col min="5124" max="5124" width="12.140625" customWidth="1"/>
    <col min="5125" max="5125" width="12.7109375" customWidth="1"/>
    <col min="5126" max="5126" width="15.5703125" customWidth="1"/>
    <col min="5127" max="5127" width="10.42578125" customWidth="1"/>
    <col min="5128" max="5128" width="9.85546875" customWidth="1"/>
    <col min="5129" max="5129" width="11.5703125" customWidth="1"/>
    <col min="5130" max="5130" width="7.7109375" customWidth="1"/>
    <col min="5131" max="5131" width="7.28515625" customWidth="1"/>
    <col min="5132" max="5132" width="7" customWidth="1"/>
    <col min="5133" max="5135" width="7.28515625" customWidth="1"/>
    <col min="5136" max="5136" width="13.85546875" customWidth="1"/>
    <col min="5137" max="5137" width="3.42578125" customWidth="1"/>
    <col min="5138" max="5138" width="2" customWidth="1"/>
    <col min="5377" max="5377" width="1.7109375" customWidth="1"/>
    <col min="5378" max="5378" width="22" customWidth="1"/>
    <col min="5379" max="5379" width="9.28515625" customWidth="1"/>
    <col min="5380" max="5380" width="12.140625" customWidth="1"/>
    <col min="5381" max="5381" width="12.7109375" customWidth="1"/>
    <col min="5382" max="5382" width="15.5703125" customWidth="1"/>
    <col min="5383" max="5383" width="10.42578125" customWidth="1"/>
    <col min="5384" max="5384" width="9.85546875" customWidth="1"/>
    <col min="5385" max="5385" width="11.5703125" customWidth="1"/>
    <col min="5386" max="5386" width="7.7109375" customWidth="1"/>
    <col min="5387" max="5387" width="7.28515625" customWidth="1"/>
    <col min="5388" max="5388" width="7" customWidth="1"/>
    <col min="5389" max="5391" width="7.28515625" customWidth="1"/>
    <col min="5392" max="5392" width="13.85546875" customWidth="1"/>
    <col min="5393" max="5393" width="3.42578125" customWidth="1"/>
    <col min="5394" max="5394" width="2" customWidth="1"/>
    <col min="5633" max="5633" width="1.7109375" customWidth="1"/>
    <col min="5634" max="5634" width="22" customWidth="1"/>
    <col min="5635" max="5635" width="9.28515625" customWidth="1"/>
    <col min="5636" max="5636" width="12.140625" customWidth="1"/>
    <col min="5637" max="5637" width="12.7109375" customWidth="1"/>
    <col min="5638" max="5638" width="15.5703125" customWidth="1"/>
    <col min="5639" max="5639" width="10.42578125" customWidth="1"/>
    <col min="5640" max="5640" width="9.85546875" customWidth="1"/>
    <col min="5641" max="5641" width="11.5703125" customWidth="1"/>
    <col min="5642" max="5642" width="7.7109375" customWidth="1"/>
    <col min="5643" max="5643" width="7.28515625" customWidth="1"/>
    <col min="5644" max="5644" width="7" customWidth="1"/>
    <col min="5645" max="5647" width="7.28515625" customWidth="1"/>
    <col min="5648" max="5648" width="13.85546875" customWidth="1"/>
    <col min="5649" max="5649" width="3.42578125" customWidth="1"/>
    <col min="5650" max="5650" width="2" customWidth="1"/>
    <col min="5889" max="5889" width="1.7109375" customWidth="1"/>
    <col min="5890" max="5890" width="22" customWidth="1"/>
    <col min="5891" max="5891" width="9.28515625" customWidth="1"/>
    <col min="5892" max="5892" width="12.140625" customWidth="1"/>
    <col min="5893" max="5893" width="12.7109375" customWidth="1"/>
    <col min="5894" max="5894" width="15.5703125" customWidth="1"/>
    <col min="5895" max="5895" width="10.42578125" customWidth="1"/>
    <col min="5896" max="5896" width="9.85546875" customWidth="1"/>
    <col min="5897" max="5897" width="11.5703125" customWidth="1"/>
    <col min="5898" max="5898" width="7.7109375" customWidth="1"/>
    <col min="5899" max="5899" width="7.28515625" customWidth="1"/>
    <col min="5900" max="5900" width="7" customWidth="1"/>
    <col min="5901" max="5903" width="7.28515625" customWidth="1"/>
    <col min="5904" max="5904" width="13.85546875" customWidth="1"/>
    <col min="5905" max="5905" width="3.42578125" customWidth="1"/>
    <col min="5906" max="5906" width="2" customWidth="1"/>
    <col min="6145" max="6145" width="1.7109375" customWidth="1"/>
    <col min="6146" max="6146" width="22" customWidth="1"/>
    <col min="6147" max="6147" width="9.28515625" customWidth="1"/>
    <col min="6148" max="6148" width="12.140625" customWidth="1"/>
    <col min="6149" max="6149" width="12.7109375" customWidth="1"/>
    <col min="6150" max="6150" width="15.5703125" customWidth="1"/>
    <col min="6151" max="6151" width="10.42578125" customWidth="1"/>
    <col min="6152" max="6152" width="9.85546875" customWidth="1"/>
    <col min="6153" max="6153" width="11.5703125" customWidth="1"/>
    <col min="6154" max="6154" width="7.7109375" customWidth="1"/>
    <col min="6155" max="6155" width="7.28515625" customWidth="1"/>
    <col min="6156" max="6156" width="7" customWidth="1"/>
    <col min="6157" max="6159" width="7.28515625" customWidth="1"/>
    <col min="6160" max="6160" width="13.85546875" customWidth="1"/>
    <col min="6161" max="6161" width="3.42578125" customWidth="1"/>
    <col min="6162" max="6162" width="2" customWidth="1"/>
    <col min="6401" max="6401" width="1.7109375" customWidth="1"/>
    <col min="6402" max="6402" width="22" customWidth="1"/>
    <col min="6403" max="6403" width="9.28515625" customWidth="1"/>
    <col min="6404" max="6404" width="12.140625" customWidth="1"/>
    <col min="6405" max="6405" width="12.7109375" customWidth="1"/>
    <col min="6406" max="6406" width="15.5703125" customWidth="1"/>
    <col min="6407" max="6407" width="10.42578125" customWidth="1"/>
    <col min="6408" max="6408" width="9.85546875" customWidth="1"/>
    <col min="6409" max="6409" width="11.5703125" customWidth="1"/>
    <col min="6410" max="6410" width="7.7109375" customWidth="1"/>
    <col min="6411" max="6411" width="7.28515625" customWidth="1"/>
    <col min="6412" max="6412" width="7" customWidth="1"/>
    <col min="6413" max="6415" width="7.28515625" customWidth="1"/>
    <col min="6416" max="6416" width="13.85546875" customWidth="1"/>
    <col min="6417" max="6417" width="3.42578125" customWidth="1"/>
    <col min="6418" max="6418" width="2" customWidth="1"/>
    <col min="6657" max="6657" width="1.7109375" customWidth="1"/>
    <col min="6658" max="6658" width="22" customWidth="1"/>
    <col min="6659" max="6659" width="9.28515625" customWidth="1"/>
    <col min="6660" max="6660" width="12.140625" customWidth="1"/>
    <col min="6661" max="6661" width="12.7109375" customWidth="1"/>
    <col min="6662" max="6662" width="15.5703125" customWidth="1"/>
    <col min="6663" max="6663" width="10.42578125" customWidth="1"/>
    <col min="6664" max="6664" width="9.85546875" customWidth="1"/>
    <col min="6665" max="6665" width="11.5703125" customWidth="1"/>
    <col min="6666" max="6666" width="7.7109375" customWidth="1"/>
    <col min="6667" max="6667" width="7.28515625" customWidth="1"/>
    <col min="6668" max="6668" width="7" customWidth="1"/>
    <col min="6669" max="6671" width="7.28515625" customWidth="1"/>
    <col min="6672" max="6672" width="13.85546875" customWidth="1"/>
    <col min="6673" max="6673" width="3.42578125" customWidth="1"/>
    <col min="6674" max="6674" width="2" customWidth="1"/>
    <col min="6913" max="6913" width="1.7109375" customWidth="1"/>
    <col min="6914" max="6914" width="22" customWidth="1"/>
    <col min="6915" max="6915" width="9.28515625" customWidth="1"/>
    <col min="6916" max="6916" width="12.140625" customWidth="1"/>
    <col min="6917" max="6917" width="12.7109375" customWidth="1"/>
    <col min="6918" max="6918" width="15.5703125" customWidth="1"/>
    <col min="6919" max="6919" width="10.42578125" customWidth="1"/>
    <col min="6920" max="6920" width="9.85546875" customWidth="1"/>
    <col min="6921" max="6921" width="11.5703125" customWidth="1"/>
    <col min="6922" max="6922" width="7.7109375" customWidth="1"/>
    <col min="6923" max="6923" width="7.28515625" customWidth="1"/>
    <col min="6924" max="6924" width="7" customWidth="1"/>
    <col min="6925" max="6927" width="7.28515625" customWidth="1"/>
    <col min="6928" max="6928" width="13.85546875" customWidth="1"/>
    <col min="6929" max="6929" width="3.42578125" customWidth="1"/>
    <col min="6930" max="6930" width="2" customWidth="1"/>
    <col min="7169" max="7169" width="1.7109375" customWidth="1"/>
    <col min="7170" max="7170" width="22" customWidth="1"/>
    <col min="7171" max="7171" width="9.28515625" customWidth="1"/>
    <col min="7172" max="7172" width="12.140625" customWidth="1"/>
    <col min="7173" max="7173" width="12.7109375" customWidth="1"/>
    <col min="7174" max="7174" width="15.5703125" customWidth="1"/>
    <col min="7175" max="7175" width="10.42578125" customWidth="1"/>
    <col min="7176" max="7176" width="9.85546875" customWidth="1"/>
    <col min="7177" max="7177" width="11.5703125" customWidth="1"/>
    <col min="7178" max="7178" width="7.7109375" customWidth="1"/>
    <col min="7179" max="7179" width="7.28515625" customWidth="1"/>
    <col min="7180" max="7180" width="7" customWidth="1"/>
    <col min="7181" max="7183" width="7.28515625" customWidth="1"/>
    <col min="7184" max="7184" width="13.85546875" customWidth="1"/>
    <col min="7185" max="7185" width="3.42578125" customWidth="1"/>
    <col min="7186" max="7186" width="2" customWidth="1"/>
    <col min="7425" max="7425" width="1.7109375" customWidth="1"/>
    <col min="7426" max="7426" width="22" customWidth="1"/>
    <col min="7427" max="7427" width="9.28515625" customWidth="1"/>
    <col min="7428" max="7428" width="12.140625" customWidth="1"/>
    <col min="7429" max="7429" width="12.7109375" customWidth="1"/>
    <col min="7430" max="7430" width="15.5703125" customWidth="1"/>
    <col min="7431" max="7431" width="10.42578125" customWidth="1"/>
    <col min="7432" max="7432" width="9.85546875" customWidth="1"/>
    <col min="7433" max="7433" width="11.5703125" customWidth="1"/>
    <col min="7434" max="7434" width="7.7109375" customWidth="1"/>
    <col min="7435" max="7435" width="7.28515625" customWidth="1"/>
    <col min="7436" max="7436" width="7" customWidth="1"/>
    <col min="7437" max="7439" width="7.28515625" customWidth="1"/>
    <col min="7440" max="7440" width="13.85546875" customWidth="1"/>
    <col min="7441" max="7441" width="3.42578125" customWidth="1"/>
    <col min="7442" max="7442" width="2" customWidth="1"/>
    <col min="7681" max="7681" width="1.7109375" customWidth="1"/>
    <col min="7682" max="7682" width="22" customWidth="1"/>
    <col min="7683" max="7683" width="9.28515625" customWidth="1"/>
    <col min="7684" max="7684" width="12.140625" customWidth="1"/>
    <col min="7685" max="7685" width="12.7109375" customWidth="1"/>
    <col min="7686" max="7686" width="15.5703125" customWidth="1"/>
    <col min="7687" max="7687" width="10.42578125" customWidth="1"/>
    <col min="7688" max="7688" width="9.85546875" customWidth="1"/>
    <col min="7689" max="7689" width="11.5703125" customWidth="1"/>
    <col min="7690" max="7690" width="7.7109375" customWidth="1"/>
    <col min="7691" max="7691" width="7.28515625" customWidth="1"/>
    <col min="7692" max="7692" width="7" customWidth="1"/>
    <col min="7693" max="7695" width="7.28515625" customWidth="1"/>
    <col min="7696" max="7696" width="13.85546875" customWidth="1"/>
    <col min="7697" max="7697" width="3.42578125" customWidth="1"/>
    <col min="7698" max="7698" width="2" customWidth="1"/>
    <col min="7937" max="7937" width="1.7109375" customWidth="1"/>
    <col min="7938" max="7938" width="22" customWidth="1"/>
    <col min="7939" max="7939" width="9.28515625" customWidth="1"/>
    <col min="7940" max="7940" width="12.140625" customWidth="1"/>
    <col min="7941" max="7941" width="12.7109375" customWidth="1"/>
    <col min="7942" max="7942" width="15.5703125" customWidth="1"/>
    <col min="7943" max="7943" width="10.42578125" customWidth="1"/>
    <col min="7944" max="7944" width="9.85546875" customWidth="1"/>
    <col min="7945" max="7945" width="11.5703125" customWidth="1"/>
    <col min="7946" max="7946" width="7.7109375" customWidth="1"/>
    <col min="7947" max="7947" width="7.28515625" customWidth="1"/>
    <col min="7948" max="7948" width="7" customWidth="1"/>
    <col min="7949" max="7951" width="7.28515625" customWidth="1"/>
    <col min="7952" max="7952" width="13.85546875" customWidth="1"/>
    <col min="7953" max="7953" width="3.42578125" customWidth="1"/>
    <col min="7954" max="7954" width="2" customWidth="1"/>
    <col min="8193" max="8193" width="1.7109375" customWidth="1"/>
    <col min="8194" max="8194" width="22" customWidth="1"/>
    <col min="8195" max="8195" width="9.28515625" customWidth="1"/>
    <col min="8196" max="8196" width="12.140625" customWidth="1"/>
    <col min="8197" max="8197" width="12.7109375" customWidth="1"/>
    <col min="8198" max="8198" width="15.5703125" customWidth="1"/>
    <col min="8199" max="8199" width="10.42578125" customWidth="1"/>
    <col min="8200" max="8200" width="9.85546875" customWidth="1"/>
    <col min="8201" max="8201" width="11.5703125" customWidth="1"/>
    <col min="8202" max="8202" width="7.7109375" customWidth="1"/>
    <col min="8203" max="8203" width="7.28515625" customWidth="1"/>
    <col min="8204" max="8204" width="7" customWidth="1"/>
    <col min="8205" max="8207" width="7.28515625" customWidth="1"/>
    <col min="8208" max="8208" width="13.85546875" customWidth="1"/>
    <col min="8209" max="8209" width="3.42578125" customWidth="1"/>
    <col min="8210" max="8210" width="2" customWidth="1"/>
    <col min="8449" max="8449" width="1.7109375" customWidth="1"/>
    <col min="8450" max="8450" width="22" customWidth="1"/>
    <col min="8451" max="8451" width="9.28515625" customWidth="1"/>
    <col min="8452" max="8452" width="12.140625" customWidth="1"/>
    <col min="8453" max="8453" width="12.7109375" customWidth="1"/>
    <col min="8454" max="8454" width="15.5703125" customWidth="1"/>
    <col min="8455" max="8455" width="10.42578125" customWidth="1"/>
    <col min="8456" max="8456" width="9.85546875" customWidth="1"/>
    <col min="8457" max="8457" width="11.5703125" customWidth="1"/>
    <col min="8458" max="8458" width="7.7109375" customWidth="1"/>
    <col min="8459" max="8459" width="7.28515625" customWidth="1"/>
    <col min="8460" max="8460" width="7" customWidth="1"/>
    <col min="8461" max="8463" width="7.28515625" customWidth="1"/>
    <col min="8464" max="8464" width="13.85546875" customWidth="1"/>
    <col min="8465" max="8465" width="3.42578125" customWidth="1"/>
    <col min="8466" max="8466" width="2" customWidth="1"/>
    <col min="8705" max="8705" width="1.7109375" customWidth="1"/>
    <col min="8706" max="8706" width="22" customWidth="1"/>
    <col min="8707" max="8707" width="9.28515625" customWidth="1"/>
    <col min="8708" max="8708" width="12.140625" customWidth="1"/>
    <col min="8709" max="8709" width="12.7109375" customWidth="1"/>
    <col min="8710" max="8710" width="15.5703125" customWidth="1"/>
    <col min="8711" max="8711" width="10.42578125" customWidth="1"/>
    <col min="8712" max="8712" width="9.85546875" customWidth="1"/>
    <col min="8713" max="8713" width="11.5703125" customWidth="1"/>
    <col min="8714" max="8714" width="7.7109375" customWidth="1"/>
    <col min="8715" max="8715" width="7.28515625" customWidth="1"/>
    <col min="8716" max="8716" width="7" customWidth="1"/>
    <col min="8717" max="8719" width="7.28515625" customWidth="1"/>
    <col min="8720" max="8720" width="13.85546875" customWidth="1"/>
    <col min="8721" max="8721" width="3.42578125" customWidth="1"/>
    <col min="8722" max="8722" width="2" customWidth="1"/>
    <col min="8961" max="8961" width="1.7109375" customWidth="1"/>
    <col min="8962" max="8962" width="22" customWidth="1"/>
    <col min="8963" max="8963" width="9.28515625" customWidth="1"/>
    <col min="8964" max="8964" width="12.140625" customWidth="1"/>
    <col min="8965" max="8965" width="12.7109375" customWidth="1"/>
    <col min="8966" max="8966" width="15.5703125" customWidth="1"/>
    <col min="8967" max="8967" width="10.42578125" customWidth="1"/>
    <col min="8968" max="8968" width="9.85546875" customWidth="1"/>
    <col min="8969" max="8969" width="11.5703125" customWidth="1"/>
    <col min="8970" max="8970" width="7.7109375" customWidth="1"/>
    <col min="8971" max="8971" width="7.28515625" customWidth="1"/>
    <col min="8972" max="8972" width="7" customWidth="1"/>
    <col min="8973" max="8975" width="7.28515625" customWidth="1"/>
    <col min="8976" max="8976" width="13.85546875" customWidth="1"/>
    <col min="8977" max="8977" width="3.42578125" customWidth="1"/>
    <col min="8978" max="8978" width="2" customWidth="1"/>
    <col min="9217" max="9217" width="1.7109375" customWidth="1"/>
    <col min="9218" max="9218" width="22" customWidth="1"/>
    <col min="9219" max="9219" width="9.28515625" customWidth="1"/>
    <col min="9220" max="9220" width="12.140625" customWidth="1"/>
    <col min="9221" max="9221" width="12.7109375" customWidth="1"/>
    <col min="9222" max="9222" width="15.5703125" customWidth="1"/>
    <col min="9223" max="9223" width="10.42578125" customWidth="1"/>
    <col min="9224" max="9224" width="9.85546875" customWidth="1"/>
    <col min="9225" max="9225" width="11.5703125" customWidth="1"/>
    <col min="9226" max="9226" width="7.7109375" customWidth="1"/>
    <col min="9227" max="9227" width="7.28515625" customWidth="1"/>
    <col min="9228" max="9228" width="7" customWidth="1"/>
    <col min="9229" max="9231" width="7.28515625" customWidth="1"/>
    <col min="9232" max="9232" width="13.85546875" customWidth="1"/>
    <col min="9233" max="9233" width="3.42578125" customWidth="1"/>
    <col min="9234" max="9234" width="2" customWidth="1"/>
    <col min="9473" max="9473" width="1.7109375" customWidth="1"/>
    <col min="9474" max="9474" width="22" customWidth="1"/>
    <col min="9475" max="9475" width="9.28515625" customWidth="1"/>
    <col min="9476" max="9476" width="12.140625" customWidth="1"/>
    <col min="9477" max="9477" width="12.7109375" customWidth="1"/>
    <col min="9478" max="9478" width="15.5703125" customWidth="1"/>
    <col min="9479" max="9479" width="10.42578125" customWidth="1"/>
    <col min="9480" max="9480" width="9.85546875" customWidth="1"/>
    <col min="9481" max="9481" width="11.5703125" customWidth="1"/>
    <col min="9482" max="9482" width="7.7109375" customWidth="1"/>
    <col min="9483" max="9483" width="7.28515625" customWidth="1"/>
    <col min="9484" max="9484" width="7" customWidth="1"/>
    <col min="9485" max="9487" width="7.28515625" customWidth="1"/>
    <col min="9488" max="9488" width="13.85546875" customWidth="1"/>
    <col min="9489" max="9489" width="3.42578125" customWidth="1"/>
    <col min="9490" max="9490" width="2" customWidth="1"/>
    <col min="9729" max="9729" width="1.7109375" customWidth="1"/>
    <col min="9730" max="9730" width="22" customWidth="1"/>
    <col min="9731" max="9731" width="9.28515625" customWidth="1"/>
    <col min="9732" max="9732" width="12.140625" customWidth="1"/>
    <col min="9733" max="9733" width="12.7109375" customWidth="1"/>
    <col min="9734" max="9734" width="15.5703125" customWidth="1"/>
    <col min="9735" max="9735" width="10.42578125" customWidth="1"/>
    <col min="9736" max="9736" width="9.85546875" customWidth="1"/>
    <col min="9737" max="9737" width="11.5703125" customWidth="1"/>
    <col min="9738" max="9738" width="7.7109375" customWidth="1"/>
    <col min="9739" max="9739" width="7.28515625" customWidth="1"/>
    <col min="9740" max="9740" width="7" customWidth="1"/>
    <col min="9741" max="9743" width="7.28515625" customWidth="1"/>
    <col min="9744" max="9744" width="13.85546875" customWidth="1"/>
    <col min="9745" max="9745" width="3.42578125" customWidth="1"/>
    <col min="9746" max="9746" width="2" customWidth="1"/>
    <col min="9985" max="9985" width="1.7109375" customWidth="1"/>
    <col min="9986" max="9986" width="22" customWidth="1"/>
    <col min="9987" max="9987" width="9.28515625" customWidth="1"/>
    <col min="9988" max="9988" width="12.140625" customWidth="1"/>
    <col min="9989" max="9989" width="12.7109375" customWidth="1"/>
    <col min="9990" max="9990" width="15.5703125" customWidth="1"/>
    <col min="9991" max="9991" width="10.42578125" customWidth="1"/>
    <col min="9992" max="9992" width="9.85546875" customWidth="1"/>
    <col min="9993" max="9993" width="11.5703125" customWidth="1"/>
    <col min="9994" max="9994" width="7.7109375" customWidth="1"/>
    <col min="9995" max="9995" width="7.28515625" customWidth="1"/>
    <col min="9996" max="9996" width="7" customWidth="1"/>
    <col min="9997" max="9999" width="7.28515625" customWidth="1"/>
    <col min="10000" max="10000" width="13.85546875" customWidth="1"/>
    <col min="10001" max="10001" width="3.42578125" customWidth="1"/>
    <col min="10002" max="10002" width="2" customWidth="1"/>
    <col min="10241" max="10241" width="1.7109375" customWidth="1"/>
    <col min="10242" max="10242" width="22" customWidth="1"/>
    <col min="10243" max="10243" width="9.28515625" customWidth="1"/>
    <col min="10244" max="10244" width="12.140625" customWidth="1"/>
    <col min="10245" max="10245" width="12.7109375" customWidth="1"/>
    <col min="10246" max="10246" width="15.5703125" customWidth="1"/>
    <col min="10247" max="10247" width="10.42578125" customWidth="1"/>
    <col min="10248" max="10248" width="9.85546875" customWidth="1"/>
    <col min="10249" max="10249" width="11.5703125" customWidth="1"/>
    <col min="10250" max="10250" width="7.7109375" customWidth="1"/>
    <col min="10251" max="10251" width="7.28515625" customWidth="1"/>
    <col min="10252" max="10252" width="7" customWidth="1"/>
    <col min="10253" max="10255" width="7.28515625" customWidth="1"/>
    <col min="10256" max="10256" width="13.85546875" customWidth="1"/>
    <col min="10257" max="10257" width="3.42578125" customWidth="1"/>
    <col min="10258" max="10258" width="2" customWidth="1"/>
    <col min="10497" max="10497" width="1.7109375" customWidth="1"/>
    <col min="10498" max="10498" width="22" customWidth="1"/>
    <col min="10499" max="10499" width="9.28515625" customWidth="1"/>
    <col min="10500" max="10500" width="12.140625" customWidth="1"/>
    <col min="10501" max="10501" width="12.7109375" customWidth="1"/>
    <col min="10502" max="10502" width="15.5703125" customWidth="1"/>
    <col min="10503" max="10503" width="10.42578125" customWidth="1"/>
    <col min="10504" max="10504" width="9.85546875" customWidth="1"/>
    <col min="10505" max="10505" width="11.5703125" customWidth="1"/>
    <col min="10506" max="10506" width="7.7109375" customWidth="1"/>
    <col min="10507" max="10507" width="7.28515625" customWidth="1"/>
    <col min="10508" max="10508" width="7" customWidth="1"/>
    <col min="10509" max="10511" width="7.28515625" customWidth="1"/>
    <col min="10512" max="10512" width="13.85546875" customWidth="1"/>
    <col min="10513" max="10513" width="3.42578125" customWidth="1"/>
    <col min="10514" max="10514" width="2" customWidth="1"/>
    <col min="10753" max="10753" width="1.7109375" customWidth="1"/>
    <col min="10754" max="10754" width="22" customWidth="1"/>
    <col min="10755" max="10755" width="9.28515625" customWidth="1"/>
    <col min="10756" max="10756" width="12.140625" customWidth="1"/>
    <col min="10757" max="10757" width="12.7109375" customWidth="1"/>
    <col min="10758" max="10758" width="15.5703125" customWidth="1"/>
    <col min="10759" max="10759" width="10.42578125" customWidth="1"/>
    <col min="10760" max="10760" width="9.85546875" customWidth="1"/>
    <col min="10761" max="10761" width="11.5703125" customWidth="1"/>
    <col min="10762" max="10762" width="7.7109375" customWidth="1"/>
    <col min="10763" max="10763" width="7.28515625" customWidth="1"/>
    <col min="10764" max="10764" width="7" customWidth="1"/>
    <col min="10765" max="10767" width="7.28515625" customWidth="1"/>
    <col min="10768" max="10768" width="13.85546875" customWidth="1"/>
    <col min="10769" max="10769" width="3.42578125" customWidth="1"/>
    <col min="10770" max="10770" width="2" customWidth="1"/>
    <col min="11009" max="11009" width="1.7109375" customWidth="1"/>
    <col min="11010" max="11010" width="22" customWidth="1"/>
    <col min="11011" max="11011" width="9.28515625" customWidth="1"/>
    <col min="11012" max="11012" width="12.140625" customWidth="1"/>
    <col min="11013" max="11013" width="12.7109375" customWidth="1"/>
    <col min="11014" max="11014" width="15.5703125" customWidth="1"/>
    <col min="11015" max="11015" width="10.42578125" customWidth="1"/>
    <col min="11016" max="11016" width="9.85546875" customWidth="1"/>
    <col min="11017" max="11017" width="11.5703125" customWidth="1"/>
    <col min="11018" max="11018" width="7.7109375" customWidth="1"/>
    <col min="11019" max="11019" width="7.28515625" customWidth="1"/>
    <col min="11020" max="11020" width="7" customWidth="1"/>
    <col min="11021" max="11023" width="7.28515625" customWidth="1"/>
    <col min="11024" max="11024" width="13.85546875" customWidth="1"/>
    <col min="11025" max="11025" width="3.42578125" customWidth="1"/>
    <col min="11026" max="11026" width="2" customWidth="1"/>
    <col min="11265" max="11265" width="1.7109375" customWidth="1"/>
    <col min="11266" max="11266" width="22" customWidth="1"/>
    <col min="11267" max="11267" width="9.28515625" customWidth="1"/>
    <col min="11268" max="11268" width="12.140625" customWidth="1"/>
    <col min="11269" max="11269" width="12.7109375" customWidth="1"/>
    <col min="11270" max="11270" width="15.5703125" customWidth="1"/>
    <col min="11271" max="11271" width="10.42578125" customWidth="1"/>
    <col min="11272" max="11272" width="9.85546875" customWidth="1"/>
    <col min="11273" max="11273" width="11.5703125" customWidth="1"/>
    <col min="11274" max="11274" width="7.7109375" customWidth="1"/>
    <col min="11275" max="11275" width="7.28515625" customWidth="1"/>
    <col min="11276" max="11276" width="7" customWidth="1"/>
    <col min="11277" max="11279" width="7.28515625" customWidth="1"/>
    <col min="11280" max="11280" width="13.85546875" customWidth="1"/>
    <col min="11281" max="11281" width="3.42578125" customWidth="1"/>
    <col min="11282" max="11282" width="2" customWidth="1"/>
    <col min="11521" max="11521" width="1.7109375" customWidth="1"/>
    <col min="11522" max="11522" width="22" customWidth="1"/>
    <col min="11523" max="11523" width="9.28515625" customWidth="1"/>
    <col min="11524" max="11524" width="12.140625" customWidth="1"/>
    <col min="11525" max="11525" width="12.7109375" customWidth="1"/>
    <col min="11526" max="11526" width="15.5703125" customWidth="1"/>
    <col min="11527" max="11527" width="10.42578125" customWidth="1"/>
    <col min="11528" max="11528" width="9.85546875" customWidth="1"/>
    <col min="11529" max="11529" width="11.5703125" customWidth="1"/>
    <col min="11530" max="11530" width="7.7109375" customWidth="1"/>
    <col min="11531" max="11531" width="7.28515625" customWidth="1"/>
    <col min="11532" max="11532" width="7" customWidth="1"/>
    <col min="11533" max="11535" width="7.28515625" customWidth="1"/>
    <col min="11536" max="11536" width="13.85546875" customWidth="1"/>
    <col min="11537" max="11537" width="3.42578125" customWidth="1"/>
    <col min="11538" max="11538" width="2" customWidth="1"/>
    <col min="11777" max="11777" width="1.7109375" customWidth="1"/>
    <col min="11778" max="11778" width="22" customWidth="1"/>
    <col min="11779" max="11779" width="9.28515625" customWidth="1"/>
    <col min="11780" max="11780" width="12.140625" customWidth="1"/>
    <col min="11781" max="11781" width="12.7109375" customWidth="1"/>
    <col min="11782" max="11782" width="15.5703125" customWidth="1"/>
    <col min="11783" max="11783" width="10.42578125" customWidth="1"/>
    <col min="11784" max="11784" width="9.85546875" customWidth="1"/>
    <col min="11785" max="11785" width="11.5703125" customWidth="1"/>
    <col min="11786" max="11786" width="7.7109375" customWidth="1"/>
    <col min="11787" max="11787" width="7.28515625" customWidth="1"/>
    <col min="11788" max="11788" width="7" customWidth="1"/>
    <col min="11789" max="11791" width="7.28515625" customWidth="1"/>
    <col min="11792" max="11792" width="13.85546875" customWidth="1"/>
    <col min="11793" max="11793" width="3.42578125" customWidth="1"/>
    <col min="11794" max="11794" width="2" customWidth="1"/>
    <col min="12033" max="12033" width="1.7109375" customWidth="1"/>
    <col min="12034" max="12034" width="22" customWidth="1"/>
    <col min="12035" max="12035" width="9.28515625" customWidth="1"/>
    <col min="12036" max="12036" width="12.140625" customWidth="1"/>
    <col min="12037" max="12037" width="12.7109375" customWidth="1"/>
    <col min="12038" max="12038" width="15.5703125" customWidth="1"/>
    <col min="12039" max="12039" width="10.42578125" customWidth="1"/>
    <col min="12040" max="12040" width="9.85546875" customWidth="1"/>
    <col min="12041" max="12041" width="11.5703125" customWidth="1"/>
    <col min="12042" max="12042" width="7.7109375" customWidth="1"/>
    <col min="12043" max="12043" width="7.28515625" customWidth="1"/>
    <col min="12044" max="12044" width="7" customWidth="1"/>
    <col min="12045" max="12047" width="7.28515625" customWidth="1"/>
    <col min="12048" max="12048" width="13.85546875" customWidth="1"/>
    <col min="12049" max="12049" width="3.42578125" customWidth="1"/>
    <col min="12050" max="12050" width="2" customWidth="1"/>
    <col min="12289" max="12289" width="1.7109375" customWidth="1"/>
    <col min="12290" max="12290" width="22" customWidth="1"/>
    <col min="12291" max="12291" width="9.28515625" customWidth="1"/>
    <col min="12292" max="12292" width="12.140625" customWidth="1"/>
    <col min="12293" max="12293" width="12.7109375" customWidth="1"/>
    <col min="12294" max="12294" width="15.5703125" customWidth="1"/>
    <col min="12295" max="12295" width="10.42578125" customWidth="1"/>
    <col min="12296" max="12296" width="9.85546875" customWidth="1"/>
    <col min="12297" max="12297" width="11.5703125" customWidth="1"/>
    <col min="12298" max="12298" width="7.7109375" customWidth="1"/>
    <col min="12299" max="12299" width="7.28515625" customWidth="1"/>
    <col min="12300" max="12300" width="7" customWidth="1"/>
    <col min="12301" max="12303" width="7.28515625" customWidth="1"/>
    <col min="12304" max="12304" width="13.85546875" customWidth="1"/>
    <col min="12305" max="12305" width="3.42578125" customWidth="1"/>
    <col min="12306" max="12306" width="2" customWidth="1"/>
    <col min="12545" max="12545" width="1.7109375" customWidth="1"/>
    <col min="12546" max="12546" width="22" customWidth="1"/>
    <col min="12547" max="12547" width="9.28515625" customWidth="1"/>
    <col min="12548" max="12548" width="12.140625" customWidth="1"/>
    <col min="12549" max="12549" width="12.7109375" customWidth="1"/>
    <col min="12550" max="12550" width="15.5703125" customWidth="1"/>
    <col min="12551" max="12551" width="10.42578125" customWidth="1"/>
    <col min="12552" max="12552" width="9.85546875" customWidth="1"/>
    <col min="12553" max="12553" width="11.5703125" customWidth="1"/>
    <col min="12554" max="12554" width="7.7109375" customWidth="1"/>
    <col min="12555" max="12555" width="7.28515625" customWidth="1"/>
    <col min="12556" max="12556" width="7" customWidth="1"/>
    <col min="12557" max="12559" width="7.28515625" customWidth="1"/>
    <col min="12560" max="12560" width="13.85546875" customWidth="1"/>
    <col min="12561" max="12561" width="3.42578125" customWidth="1"/>
    <col min="12562" max="12562" width="2" customWidth="1"/>
    <col min="12801" max="12801" width="1.7109375" customWidth="1"/>
    <col min="12802" max="12802" width="22" customWidth="1"/>
    <col min="12803" max="12803" width="9.28515625" customWidth="1"/>
    <col min="12804" max="12804" width="12.140625" customWidth="1"/>
    <col min="12805" max="12805" width="12.7109375" customWidth="1"/>
    <col min="12806" max="12806" width="15.5703125" customWidth="1"/>
    <col min="12807" max="12807" width="10.42578125" customWidth="1"/>
    <col min="12808" max="12808" width="9.85546875" customWidth="1"/>
    <col min="12809" max="12809" width="11.5703125" customWidth="1"/>
    <col min="12810" max="12810" width="7.7109375" customWidth="1"/>
    <col min="12811" max="12811" width="7.28515625" customWidth="1"/>
    <col min="12812" max="12812" width="7" customWidth="1"/>
    <col min="12813" max="12815" width="7.28515625" customWidth="1"/>
    <col min="12816" max="12816" width="13.85546875" customWidth="1"/>
    <col min="12817" max="12817" width="3.42578125" customWidth="1"/>
    <col min="12818" max="12818" width="2" customWidth="1"/>
    <col min="13057" max="13057" width="1.7109375" customWidth="1"/>
    <col min="13058" max="13058" width="22" customWidth="1"/>
    <col min="13059" max="13059" width="9.28515625" customWidth="1"/>
    <col min="13060" max="13060" width="12.140625" customWidth="1"/>
    <col min="13061" max="13061" width="12.7109375" customWidth="1"/>
    <col min="13062" max="13062" width="15.5703125" customWidth="1"/>
    <col min="13063" max="13063" width="10.42578125" customWidth="1"/>
    <col min="13064" max="13064" width="9.85546875" customWidth="1"/>
    <col min="13065" max="13065" width="11.5703125" customWidth="1"/>
    <col min="13066" max="13066" width="7.7109375" customWidth="1"/>
    <col min="13067" max="13067" width="7.28515625" customWidth="1"/>
    <col min="13068" max="13068" width="7" customWidth="1"/>
    <col min="13069" max="13071" width="7.28515625" customWidth="1"/>
    <col min="13072" max="13072" width="13.85546875" customWidth="1"/>
    <col min="13073" max="13073" width="3.42578125" customWidth="1"/>
    <col min="13074" max="13074" width="2" customWidth="1"/>
    <col min="13313" max="13313" width="1.7109375" customWidth="1"/>
    <col min="13314" max="13314" width="22" customWidth="1"/>
    <col min="13315" max="13315" width="9.28515625" customWidth="1"/>
    <col min="13316" max="13316" width="12.140625" customWidth="1"/>
    <col min="13317" max="13317" width="12.7109375" customWidth="1"/>
    <col min="13318" max="13318" width="15.5703125" customWidth="1"/>
    <col min="13319" max="13319" width="10.42578125" customWidth="1"/>
    <col min="13320" max="13320" width="9.85546875" customWidth="1"/>
    <col min="13321" max="13321" width="11.5703125" customWidth="1"/>
    <col min="13322" max="13322" width="7.7109375" customWidth="1"/>
    <col min="13323" max="13323" width="7.28515625" customWidth="1"/>
    <col min="13324" max="13324" width="7" customWidth="1"/>
    <col min="13325" max="13327" width="7.28515625" customWidth="1"/>
    <col min="13328" max="13328" width="13.85546875" customWidth="1"/>
    <col min="13329" max="13329" width="3.42578125" customWidth="1"/>
    <col min="13330" max="13330" width="2" customWidth="1"/>
    <col min="13569" max="13569" width="1.7109375" customWidth="1"/>
    <col min="13570" max="13570" width="22" customWidth="1"/>
    <col min="13571" max="13571" width="9.28515625" customWidth="1"/>
    <col min="13572" max="13572" width="12.140625" customWidth="1"/>
    <col min="13573" max="13573" width="12.7109375" customWidth="1"/>
    <col min="13574" max="13574" width="15.5703125" customWidth="1"/>
    <col min="13575" max="13575" width="10.42578125" customWidth="1"/>
    <col min="13576" max="13576" width="9.85546875" customWidth="1"/>
    <col min="13577" max="13577" width="11.5703125" customWidth="1"/>
    <col min="13578" max="13578" width="7.7109375" customWidth="1"/>
    <col min="13579" max="13579" width="7.28515625" customWidth="1"/>
    <col min="13580" max="13580" width="7" customWidth="1"/>
    <col min="13581" max="13583" width="7.28515625" customWidth="1"/>
    <col min="13584" max="13584" width="13.85546875" customWidth="1"/>
    <col min="13585" max="13585" width="3.42578125" customWidth="1"/>
    <col min="13586" max="13586" width="2" customWidth="1"/>
    <col min="13825" max="13825" width="1.7109375" customWidth="1"/>
    <col min="13826" max="13826" width="22" customWidth="1"/>
    <col min="13827" max="13827" width="9.28515625" customWidth="1"/>
    <col min="13828" max="13828" width="12.140625" customWidth="1"/>
    <col min="13829" max="13829" width="12.7109375" customWidth="1"/>
    <col min="13830" max="13830" width="15.5703125" customWidth="1"/>
    <col min="13831" max="13831" width="10.42578125" customWidth="1"/>
    <col min="13832" max="13832" width="9.85546875" customWidth="1"/>
    <col min="13833" max="13833" width="11.5703125" customWidth="1"/>
    <col min="13834" max="13834" width="7.7109375" customWidth="1"/>
    <col min="13835" max="13835" width="7.28515625" customWidth="1"/>
    <col min="13836" max="13836" width="7" customWidth="1"/>
    <col min="13837" max="13839" width="7.28515625" customWidth="1"/>
    <col min="13840" max="13840" width="13.85546875" customWidth="1"/>
    <col min="13841" max="13841" width="3.42578125" customWidth="1"/>
    <col min="13842" max="13842" width="2" customWidth="1"/>
    <col min="14081" max="14081" width="1.7109375" customWidth="1"/>
    <col min="14082" max="14082" width="22" customWidth="1"/>
    <col min="14083" max="14083" width="9.28515625" customWidth="1"/>
    <col min="14084" max="14084" width="12.140625" customWidth="1"/>
    <col min="14085" max="14085" width="12.7109375" customWidth="1"/>
    <col min="14086" max="14086" width="15.5703125" customWidth="1"/>
    <col min="14087" max="14087" width="10.42578125" customWidth="1"/>
    <col min="14088" max="14088" width="9.85546875" customWidth="1"/>
    <col min="14089" max="14089" width="11.5703125" customWidth="1"/>
    <col min="14090" max="14090" width="7.7109375" customWidth="1"/>
    <col min="14091" max="14091" width="7.28515625" customWidth="1"/>
    <col min="14092" max="14092" width="7" customWidth="1"/>
    <col min="14093" max="14095" width="7.28515625" customWidth="1"/>
    <col min="14096" max="14096" width="13.85546875" customWidth="1"/>
    <col min="14097" max="14097" width="3.42578125" customWidth="1"/>
    <col min="14098" max="14098" width="2" customWidth="1"/>
    <col min="14337" max="14337" width="1.7109375" customWidth="1"/>
    <col min="14338" max="14338" width="22" customWidth="1"/>
    <col min="14339" max="14339" width="9.28515625" customWidth="1"/>
    <col min="14340" max="14340" width="12.140625" customWidth="1"/>
    <col min="14341" max="14341" width="12.7109375" customWidth="1"/>
    <col min="14342" max="14342" width="15.5703125" customWidth="1"/>
    <col min="14343" max="14343" width="10.42578125" customWidth="1"/>
    <col min="14344" max="14344" width="9.85546875" customWidth="1"/>
    <col min="14345" max="14345" width="11.5703125" customWidth="1"/>
    <col min="14346" max="14346" width="7.7109375" customWidth="1"/>
    <col min="14347" max="14347" width="7.28515625" customWidth="1"/>
    <col min="14348" max="14348" width="7" customWidth="1"/>
    <col min="14349" max="14351" width="7.28515625" customWidth="1"/>
    <col min="14352" max="14352" width="13.85546875" customWidth="1"/>
    <col min="14353" max="14353" width="3.42578125" customWidth="1"/>
    <col min="14354" max="14354" width="2" customWidth="1"/>
    <col min="14593" max="14593" width="1.7109375" customWidth="1"/>
    <col min="14594" max="14594" width="22" customWidth="1"/>
    <col min="14595" max="14595" width="9.28515625" customWidth="1"/>
    <col min="14596" max="14596" width="12.140625" customWidth="1"/>
    <col min="14597" max="14597" width="12.7109375" customWidth="1"/>
    <col min="14598" max="14598" width="15.5703125" customWidth="1"/>
    <col min="14599" max="14599" width="10.42578125" customWidth="1"/>
    <col min="14600" max="14600" width="9.85546875" customWidth="1"/>
    <col min="14601" max="14601" width="11.5703125" customWidth="1"/>
    <col min="14602" max="14602" width="7.7109375" customWidth="1"/>
    <col min="14603" max="14603" width="7.28515625" customWidth="1"/>
    <col min="14604" max="14604" width="7" customWidth="1"/>
    <col min="14605" max="14607" width="7.28515625" customWidth="1"/>
    <col min="14608" max="14608" width="13.85546875" customWidth="1"/>
    <col min="14609" max="14609" width="3.42578125" customWidth="1"/>
    <col min="14610" max="14610" width="2" customWidth="1"/>
    <col min="14849" max="14849" width="1.7109375" customWidth="1"/>
    <col min="14850" max="14850" width="22" customWidth="1"/>
    <col min="14851" max="14851" width="9.28515625" customWidth="1"/>
    <col min="14852" max="14852" width="12.140625" customWidth="1"/>
    <col min="14853" max="14853" width="12.7109375" customWidth="1"/>
    <col min="14854" max="14854" width="15.5703125" customWidth="1"/>
    <col min="14855" max="14855" width="10.42578125" customWidth="1"/>
    <col min="14856" max="14856" width="9.85546875" customWidth="1"/>
    <col min="14857" max="14857" width="11.5703125" customWidth="1"/>
    <col min="14858" max="14858" width="7.7109375" customWidth="1"/>
    <col min="14859" max="14859" width="7.28515625" customWidth="1"/>
    <col min="14860" max="14860" width="7" customWidth="1"/>
    <col min="14861" max="14863" width="7.28515625" customWidth="1"/>
    <col min="14864" max="14864" width="13.85546875" customWidth="1"/>
    <col min="14865" max="14865" width="3.42578125" customWidth="1"/>
    <col min="14866" max="14866" width="2" customWidth="1"/>
    <col min="15105" max="15105" width="1.7109375" customWidth="1"/>
    <col min="15106" max="15106" width="22" customWidth="1"/>
    <col min="15107" max="15107" width="9.28515625" customWidth="1"/>
    <col min="15108" max="15108" width="12.140625" customWidth="1"/>
    <col min="15109" max="15109" width="12.7109375" customWidth="1"/>
    <col min="15110" max="15110" width="15.5703125" customWidth="1"/>
    <col min="15111" max="15111" width="10.42578125" customWidth="1"/>
    <col min="15112" max="15112" width="9.85546875" customWidth="1"/>
    <col min="15113" max="15113" width="11.5703125" customWidth="1"/>
    <col min="15114" max="15114" width="7.7109375" customWidth="1"/>
    <col min="15115" max="15115" width="7.28515625" customWidth="1"/>
    <col min="15116" max="15116" width="7" customWidth="1"/>
    <col min="15117" max="15119" width="7.28515625" customWidth="1"/>
    <col min="15120" max="15120" width="13.85546875" customWidth="1"/>
    <col min="15121" max="15121" width="3.42578125" customWidth="1"/>
    <col min="15122" max="15122" width="2" customWidth="1"/>
    <col min="15361" max="15361" width="1.7109375" customWidth="1"/>
    <col min="15362" max="15362" width="22" customWidth="1"/>
    <col min="15363" max="15363" width="9.28515625" customWidth="1"/>
    <col min="15364" max="15364" width="12.140625" customWidth="1"/>
    <col min="15365" max="15365" width="12.7109375" customWidth="1"/>
    <col min="15366" max="15366" width="15.5703125" customWidth="1"/>
    <col min="15367" max="15367" width="10.42578125" customWidth="1"/>
    <col min="15368" max="15368" width="9.85546875" customWidth="1"/>
    <col min="15369" max="15369" width="11.5703125" customWidth="1"/>
    <col min="15370" max="15370" width="7.7109375" customWidth="1"/>
    <col min="15371" max="15371" width="7.28515625" customWidth="1"/>
    <col min="15372" max="15372" width="7" customWidth="1"/>
    <col min="15373" max="15375" width="7.28515625" customWidth="1"/>
    <col min="15376" max="15376" width="13.85546875" customWidth="1"/>
    <col min="15377" max="15377" width="3.42578125" customWidth="1"/>
    <col min="15378" max="15378" width="2" customWidth="1"/>
    <col min="15617" max="15617" width="1.7109375" customWidth="1"/>
    <col min="15618" max="15618" width="22" customWidth="1"/>
    <col min="15619" max="15619" width="9.28515625" customWidth="1"/>
    <col min="15620" max="15620" width="12.140625" customWidth="1"/>
    <col min="15621" max="15621" width="12.7109375" customWidth="1"/>
    <col min="15622" max="15622" width="15.5703125" customWidth="1"/>
    <col min="15623" max="15623" width="10.42578125" customWidth="1"/>
    <col min="15624" max="15624" width="9.85546875" customWidth="1"/>
    <col min="15625" max="15625" width="11.5703125" customWidth="1"/>
    <col min="15626" max="15626" width="7.7109375" customWidth="1"/>
    <col min="15627" max="15627" width="7.28515625" customWidth="1"/>
    <col min="15628" max="15628" width="7" customWidth="1"/>
    <col min="15629" max="15631" width="7.28515625" customWidth="1"/>
    <col min="15632" max="15632" width="13.85546875" customWidth="1"/>
    <col min="15633" max="15633" width="3.42578125" customWidth="1"/>
    <col min="15634" max="15634" width="2" customWidth="1"/>
    <col min="15873" max="15873" width="1.7109375" customWidth="1"/>
    <col min="15874" max="15874" width="22" customWidth="1"/>
    <col min="15875" max="15875" width="9.28515625" customWidth="1"/>
    <col min="15876" max="15876" width="12.140625" customWidth="1"/>
    <col min="15877" max="15877" width="12.7109375" customWidth="1"/>
    <col min="15878" max="15878" width="15.5703125" customWidth="1"/>
    <col min="15879" max="15879" width="10.42578125" customWidth="1"/>
    <col min="15880" max="15880" width="9.85546875" customWidth="1"/>
    <col min="15881" max="15881" width="11.5703125" customWidth="1"/>
    <col min="15882" max="15882" width="7.7109375" customWidth="1"/>
    <col min="15883" max="15883" width="7.28515625" customWidth="1"/>
    <col min="15884" max="15884" width="7" customWidth="1"/>
    <col min="15885" max="15887" width="7.28515625" customWidth="1"/>
    <col min="15888" max="15888" width="13.85546875" customWidth="1"/>
    <col min="15889" max="15889" width="3.42578125" customWidth="1"/>
    <col min="15890" max="15890" width="2" customWidth="1"/>
    <col min="16129" max="16129" width="1.7109375" customWidth="1"/>
    <col min="16130" max="16130" width="22" customWidth="1"/>
    <col min="16131" max="16131" width="9.28515625" customWidth="1"/>
    <col min="16132" max="16132" width="12.140625" customWidth="1"/>
    <col min="16133" max="16133" width="12.7109375" customWidth="1"/>
    <col min="16134" max="16134" width="15.5703125" customWidth="1"/>
    <col min="16135" max="16135" width="10.42578125" customWidth="1"/>
    <col min="16136" max="16136" width="9.85546875" customWidth="1"/>
    <col min="16137" max="16137" width="11.5703125" customWidth="1"/>
    <col min="16138" max="16138" width="7.7109375" customWidth="1"/>
    <col min="16139" max="16139" width="7.28515625" customWidth="1"/>
    <col min="16140" max="16140" width="7" customWidth="1"/>
    <col min="16141" max="16143" width="7.28515625" customWidth="1"/>
    <col min="16144" max="16144" width="13.85546875" customWidth="1"/>
    <col min="16145" max="16145" width="3.42578125" customWidth="1"/>
    <col min="16146" max="16146" width="2" customWidth="1"/>
  </cols>
  <sheetData>
    <row r="1" spans="2:28" ht="15.75" x14ac:dyDescent="0.25">
      <c r="O1" s="1"/>
      <c r="P1" s="2" t="s">
        <v>0</v>
      </c>
    </row>
    <row r="2" spans="2:28" ht="18" x14ac:dyDescent="0.25">
      <c r="B2" s="79" t="s">
        <v>1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U2" s="1"/>
      <c r="V2" s="2"/>
    </row>
    <row r="3" spans="2:28" ht="18" x14ac:dyDescent="0.25">
      <c r="E3" s="3" t="s">
        <v>44</v>
      </c>
    </row>
    <row r="5" spans="2:28" ht="15.75" x14ac:dyDescent="0.25">
      <c r="B5" s="4" t="s">
        <v>2</v>
      </c>
      <c r="E5" s="5"/>
      <c r="P5" s="6"/>
    </row>
    <row r="6" spans="2:28" x14ac:dyDescent="0.25">
      <c r="D6" s="7"/>
    </row>
    <row r="7" spans="2:28" x14ac:dyDescent="0.25">
      <c r="D7" s="7"/>
    </row>
    <row r="8" spans="2:28" ht="15.75" thickBot="1" x14ac:dyDescent="0.3">
      <c r="D8" s="80" t="s">
        <v>43</v>
      </c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1"/>
      <c r="S8" s="82" t="s">
        <v>3</v>
      </c>
      <c r="T8" s="82"/>
      <c r="U8" s="82"/>
      <c r="V8" s="82"/>
      <c r="W8" s="82"/>
      <c r="X8" s="82"/>
      <c r="Y8" s="82"/>
      <c r="Z8" s="82"/>
      <c r="AA8" s="82"/>
      <c r="AB8" s="82"/>
    </row>
    <row r="9" spans="2:28" ht="15.75" thickBot="1" x14ac:dyDescent="0.3">
      <c r="D9" s="83" t="s">
        <v>4</v>
      </c>
      <c r="E9" s="84"/>
      <c r="F9" s="84"/>
      <c r="G9" s="84"/>
      <c r="H9" s="84"/>
      <c r="I9" s="84"/>
      <c r="J9" s="84"/>
      <c r="K9" s="85"/>
      <c r="L9" s="83" t="s">
        <v>5</v>
      </c>
      <c r="M9" s="84"/>
      <c r="N9" s="84"/>
      <c r="O9" s="85"/>
      <c r="P9" s="8"/>
      <c r="S9" s="82"/>
      <c r="T9" s="82"/>
      <c r="U9" s="82"/>
      <c r="V9" s="82"/>
      <c r="W9" s="82"/>
      <c r="X9" s="82"/>
      <c r="Y9" s="82"/>
      <c r="Z9" s="82"/>
      <c r="AA9" s="82"/>
      <c r="AB9" s="82"/>
    </row>
    <row r="10" spans="2:28" ht="15.75" thickBot="1" x14ac:dyDescent="0.3">
      <c r="C10" s="9" t="s">
        <v>6</v>
      </c>
      <c r="D10" s="10" t="s">
        <v>7</v>
      </c>
      <c r="E10" s="11" t="s">
        <v>8</v>
      </c>
      <c r="F10" s="12" t="s">
        <v>9</v>
      </c>
      <c r="G10" s="10" t="s">
        <v>10</v>
      </c>
      <c r="H10" s="11" t="s">
        <v>11</v>
      </c>
      <c r="I10" s="12" t="s">
        <v>12</v>
      </c>
      <c r="J10" s="10" t="s">
        <v>13</v>
      </c>
      <c r="K10" s="11" t="s">
        <v>14</v>
      </c>
      <c r="L10" s="13" t="s">
        <v>15</v>
      </c>
      <c r="M10" s="14" t="s">
        <v>16</v>
      </c>
      <c r="N10" s="15" t="s">
        <v>17</v>
      </c>
      <c r="O10" s="15" t="s">
        <v>18</v>
      </c>
      <c r="P10" s="16" t="s">
        <v>19</v>
      </c>
      <c r="S10" s="82"/>
      <c r="T10" s="82"/>
      <c r="U10" s="82"/>
      <c r="V10" s="82"/>
      <c r="W10" s="82"/>
      <c r="X10" s="82"/>
      <c r="Y10" s="82"/>
      <c r="Z10" s="82"/>
      <c r="AA10" s="82"/>
      <c r="AB10" s="82"/>
    </row>
    <row r="11" spans="2:28" x14ac:dyDescent="0.25">
      <c r="B11" s="17" t="s">
        <v>20</v>
      </c>
      <c r="C11" s="18" t="s">
        <v>21</v>
      </c>
      <c r="D11" s="19">
        <v>5502.6317499999996</v>
      </c>
      <c r="E11" s="19">
        <v>2511.4626099999996</v>
      </c>
      <c r="F11" s="19">
        <v>2747.0038500000001</v>
      </c>
      <c r="G11" s="19">
        <v>5510.2637850000001</v>
      </c>
      <c r="H11" s="19">
        <v>6006.2718649999997</v>
      </c>
      <c r="I11" s="19">
        <v>8007.9723900000008</v>
      </c>
      <c r="J11" s="19">
        <v>9585.2137199999997</v>
      </c>
      <c r="K11" s="19">
        <v>8210.5293299999994</v>
      </c>
      <c r="L11" s="68">
        <v>8222.0866000000005</v>
      </c>
      <c r="M11" s="69">
        <v>6984.4487999999992</v>
      </c>
      <c r="N11" s="69">
        <v>5639.4502499999999</v>
      </c>
      <c r="O11" s="69">
        <v>3189.84575</v>
      </c>
      <c r="P11" s="20">
        <f>SUM(D11:O11)</f>
        <v>72117.180699999983</v>
      </c>
      <c r="S11" s="82"/>
      <c r="T11" s="82"/>
      <c r="U11" s="82"/>
      <c r="V11" s="82"/>
      <c r="W11" s="82"/>
      <c r="X11" s="82"/>
      <c r="Y11" s="82"/>
      <c r="Z11" s="82"/>
      <c r="AA11" s="82"/>
      <c r="AB11" s="82"/>
    </row>
    <row r="12" spans="2:28" x14ac:dyDescent="0.25">
      <c r="B12" s="17" t="s">
        <v>22</v>
      </c>
      <c r="C12" s="21" t="s">
        <v>23</v>
      </c>
      <c r="D12" s="22">
        <v>110.84</v>
      </c>
      <c r="E12" s="22">
        <v>110.84</v>
      </c>
      <c r="F12" s="22">
        <v>110.84</v>
      </c>
      <c r="G12" s="22">
        <v>110.84</v>
      </c>
      <c r="H12" s="22">
        <v>110.84</v>
      </c>
      <c r="I12" s="22">
        <v>110.84</v>
      </c>
      <c r="J12" s="22">
        <v>110.84</v>
      </c>
      <c r="K12" s="22">
        <v>110.84</v>
      </c>
      <c r="L12" s="22">
        <v>110.84</v>
      </c>
      <c r="M12" s="22">
        <v>110.84</v>
      </c>
      <c r="N12" s="22">
        <v>110.84</v>
      </c>
      <c r="O12" s="22">
        <v>110.84</v>
      </c>
      <c r="P12" s="23">
        <f>IF(P11=0,0,SUMPRODUCT(D11:O11,D12:O12)/P11)</f>
        <v>110.84000000000002</v>
      </c>
      <c r="S12" s="82"/>
      <c r="T12" s="82"/>
      <c r="U12" s="82"/>
      <c r="V12" s="82"/>
      <c r="W12" s="82"/>
      <c r="X12" s="82"/>
      <c r="Y12" s="82"/>
      <c r="Z12" s="82"/>
      <c r="AA12" s="82"/>
      <c r="AB12" s="82"/>
    </row>
    <row r="13" spans="2:28" x14ac:dyDescent="0.25">
      <c r="B13" s="17" t="s">
        <v>24</v>
      </c>
      <c r="C13" s="21" t="s">
        <v>23</v>
      </c>
      <c r="D13" s="22">
        <v>77.59350959999999</v>
      </c>
      <c r="E13" s="22">
        <v>84.731585499999994</v>
      </c>
      <c r="F13" s="22">
        <v>86.844182999999987</v>
      </c>
      <c r="G13" s="22">
        <v>74.917456438000002</v>
      </c>
      <c r="H13" s="22">
        <v>97.045407238999999</v>
      </c>
      <c r="I13" s="22">
        <v>101.32032100000001</v>
      </c>
      <c r="J13" s="22">
        <v>91.081685600000014</v>
      </c>
      <c r="K13" s="22">
        <v>84.915706999999998</v>
      </c>
      <c r="L13" s="24">
        <v>72.035392000000002</v>
      </c>
      <c r="M13" s="24">
        <v>72.035392000000002</v>
      </c>
      <c r="N13" s="24">
        <v>72.035392000000002</v>
      </c>
      <c r="O13" s="24">
        <v>72.035392000000002</v>
      </c>
      <c r="P13" s="25">
        <f>IF(P11=0,0,SUMPRODUCT(D13:O13,D11:O11)/P11)</f>
        <v>83.018598438566556</v>
      </c>
      <c r="S13" s="82"/>
      <c r="T13" s="82"/>
      <c r="U13" s="82"/>
      <c r="V13" s="82"/>
      <c r="W13" s="82"/>
      <c r="X13" s="82"/>
      <c r="Y13" s="82"/>
      <c r="Z13" s="82"/>
      <c r="AA13" s="82"/>
      <c r="AB13" s="82"/>
    </row>
    <row r="14" spans="2:28" ht="25.5" x14ac:dyDescent="0.25">
      <c r="B14" s="17" t="s">
        <v>25</v>
      </c>
      <c r="C14" s="21" t="s">
        <v>26</v>
      </c>
      <c r="D14" s="26">
        <f>+D11*(D12-D17)/1000</f>
        <v>190.17095327999999</v>
      </c>
      <c r="E14" s="26">
        <f t="shared" ref="E14:O14" si="0">+E11*(E12-E17)/1000</f>
        <v>89.081578776699985</v>
      </c>
      <c r="F14" s="26">
        <f t="shared" si="0"/>
        <v>87.327252391500025</v>
      </c>
      <c r="G14" s="26">
        <f t="shared" si="0"/>
        <v>194.65707605391177</v>
      </c>
      <c r="H14" s="26">
        <f t="shared" si="0"/>
        <v>80.527867035913488</v>
      </c>
      <c r="I14" s="26">
        <f t="shared" si="0"/>
        <v>68.707117826631332</v>
      </c>
      <c r="J14" s="26">
        <f t="shared" si="0"/>
        <v>178.75615745987668</v>
      </c>
      <c r="K14" s="26">
        <f t="shared" si="0"/>
        <v>205.19875185790687</v>
      </c>
      <c r="L14" s="26">
        <f t="shared" si="0"/>
        <v>313.89709964252637</v>
      </c>
      <c r="M14" s="26">
        <f t="shared" si="0"/>
        <v>266.6474251100351</v>
      </c>
      <c r="N14" s="26">
        <f t="shared" si="0"/>
        <v>215.29900658712594</v>
      </c>
      <c r="O14" s="26">
        <f t="shared" si="0"/>
        <v>121.77971091085797</v>
      </c>
      <c r="P14" s="27">
        <f>+P11*(P12-P17)/1000</f>
        <v>2012.0499969329853</v>
      </c>
      <c r="S14" s="82"/>
      <c r="T14" s="82"/>
      <c r="U14" s="82"/>
      <c r="V14" s="82"/>
      <c r="W14" s="82"/>
      <c r="X14" s="82"/>
      <c r="Y14" s="82"/>
      <c r="Z14" s="82"/>
      <c r="AA14" s="82"/>
      <c r="AB14" s="82"/>
    </row>
    <row r="15" spans="2:28" s="32" customFormat="1" x14ac:dyDescent="0.25">
      <c r="B15" s="28" t="s">
        <v>27</v>
      </c>
      <c r="C15" s="29" t="s">
        <v>23</v>
      </c>
      <c r="D15" s="30">
        <f>60.58+15.7</f>
        <v>76.28</v>
      </c>
      <c r="E15" s="30">
        <f>59.67+15.7</f>
        <v>75.37</v>
      </c>
      <c r="F15" s="30">
        <f>63.35+15.7</f>
        <v>79.05</v>
      </c>
      <c r="G15" s="30">
        <f>60.41+15.7</f>
        <v>76.11</v>
      </c>
      <c r="H15" s="30">
        <f>82.12+15.7</f>
        <v>97.820000000000007</v>
      </c>
      <c r="I15" s="30">
        <f>87.5+15.7</f>
        <v>103.2</v>
      </c>
      <c r="J15" s="30">
        <f>77.6+15.7</f>
        <v>93.3</v>
      </c>
      <c r="K15" s="30">
        <f>71.08+15.7</f>
        <v>86.78</v>
      </c>
      <c r="L15" s="30">
        <f>57.59+15.7</f>
        <v>73.290000000000006</v>
      </c>
      <c r="M15" s="30">
        <f>57.59+15.7</f>
        <v>73.290000000000006</v>
      </c>
      <c r="N15" s="30">
        <f>57.59+15.7</f>
        <v>73.290000000000006</v>
      </c>
      <c r="O15" s="30">
        <f>57.59+15.7</f>
        <v>73.290000000000006</v>
      </c>
      <c r="P15" s="31">
        <f>IF(P11=0,0,SUMPRODUCT(D15:O15,D11:O11)/P11)</f>
        <v>83.585062289411596</v>
      </c>
      <c r="S15" s="82"/>
      <c r="T15" s="82"/>
      <c r="U15" s="82"/>
      <c r="V15" s="82"/>
      <c r="W15" s="82"/>
      <c r="X15" s="82"/>
      <c r="Y15" s="82"/>
      <c r="Z15" s="82"/>
      <c r="AA15" s="82"/>
      <c r="AB15" s="82"/>
    </row>
    <row r="16" spans="2:28" s="32" customFormat="1" x14ac:dyDescent="0.25">
      <c r="B16" s="33"/>
      <c r="C16" s="34"/>
      <c r="D16" s="35">
        <f>D13-D15</f>
        <v>1.3135095999999891</v>
      </c>
      <c r="E16" s="35">
        <f t="shared" ref="E16:K16" si="1">E13-E15</f>
        <v>9.3615854999999897</v>
      </c>
      <c r="F16" s="35">
        <f t="shared" si="1"/>
        <v>7.7941829999999896</v>
      </c>
      <c r="G16" s="35">
        <f t="shared" si="1"/>
        <v>-1.1925435619999973</v>
      </c>
      <c r="H16" s="35">
        <f t="shared" si="1"/>
        <v>-0.77459276100000807</v>
      </c>
      <c r="I16" s="35">
        <f t="shared" si="1"/>
        <v>-1.8796789999999959</v>
      </c>
      <c r="J16" s="35">
        <f t="shared" si="1"/>
        <v>-2.2183143999999828</v>
      </c>
      <c r="K16" s="35">
        <f t="shared" si="1"/>
        <v>-1.8642930000000035</v>
      </c>
      <c r="L16" s="35">
        <f>L13-L15</f>
        <v>-1.2546080000000046</v>
      </c>
      <c r="M16" s="35">
        <f>M13-M15</f>
        <v>-1.2546080000000046</v>
      </c>
      <c r="N16" s="35">
        <f>N13-N15</f>
        <v>-1.2546080000000046</v>
      </c>
      <c r="O16" s="35">
        <f>O13-O15</f>
        <v>-1.2546080000000046</v>
      </c>
      <c r="P16" s="35"/>
      <c r="S16" s="82"/>
      <c r="T16" s="82"/>
      <c r="U16" s="82"/>
      <c r="V16" s="82"/>
      <c r="W16" s="82"/>
      <c r="X16" s="82"/>
      <c r="Y16" s="82"/>
      <c r="Z16" s="82"/>
      <c r="AA16" s="82"/>
      <c r="AB16" s="82"/>
    </row>
    <row r="17" spans="2:28" s="32" customFormat="1" x14ac:dyDescent="0.25">
      <c r="B17" s="17" t="s">
        <v>28</v>
      </c>
      <c r="C17" s="21" t="s">
        <v>23</v>
      </c>
      <c r="D17" s="36">
        <f>IF(D16&gt;0,D15,0.5*(D15+D13))</f>
        <v>76.28</v>
      </c>
      <c r="E17" s="36">
        <f t="shared" ref="E17:O17" si="2">IF(E16&gt;0,E15,0.5*(E15+E13))</f>
        <v>75.37</v>
      </c>
      <c r="F17" s="36">
        <f t="shared" si="2"/>
        <v>79.05</v>
      </c>
      <c r="G17" s="36">
        <f t="shared" si="2"/>
        <v>75.513728219000001</v>
      </c>
      <c r="H17" s="36">
        <f t="shared" si="2"/>
        <v>97.432703619500003</v>
      </c>
      <c r="I17" s="36">
        <f t="shared" si="2"/>
        <v>102.26016050000001</v>
      </c>
      <c r="J17" s="36">
        <f t="shared" si="2"/>
        <v>92.190842800000013</v>
      </c>
      <c r="K17" s="36">
        <f t="shared" si="2"/>
        <v>85.847853499999999</v>
      </c>
      <c r="L17" s="36">
        <f t="shared" si="2"/>
        <v>72.662696000000011</v>
      </c>
      <c r="M17" s="36">
        <f t="shared" si="2"/>
        <v>72.662696000000011</v>
      </c>
      <c r="N17" s="36">
        <f t="shared" si="2"/>
        <v>72.662696000000011</v>
      </c>
      <c r="O17" s="36">
        <f t="shared" si="2"/>
        <v>72.662696000000011</v>
      </c>
      <c r="P17" s="37">
        <f>IF(P11=0,0,SUMPRODUCT(D17:O17,D11:O11)/P11)</f>
        <v>82.940268238397948</v>
      </c>
      <c r="S17" s="82"/>
      <c r="T17" s="82"/>
      <c r="U17" s="82"/>
      <c r="V17" s="82"/>
      <c r="W17" s="82"/>
      <c r="X17" s="82"/>
      <c r="Y17" s="82"/>
      <c r="Z17" s="82"/>
      <c r="AA17" s="82"/>
      <c r="AB17" s="82"/>
    </row>
    <row r="18" spans="2:28" s="32" customFormat="1" x14ac:dyDescent="0.25">
      <c r="B18" s="61" t="s">
        <v>42</v>
      </c>
      <c r="C18" s="21" t="s">
        <v>23</v>
      </c>
      <c r="D18" s="62"/>
      <c r="E18" s="63"/>
      <c r="F18" s="64"/>
      <c r="G18" s="64"/>
      <c r="H18" s="63"/>
      <c r="I18" s="64"/>
      <c r="J18" s="63"/>
      <c r="K18" s="63"/>
      <c r="L18" s="63"/>
      <c r="M18" s="63"/>
      <c r="N18" s="63"/>
      <c r="O18" s="63"/>
      <c r="P18"/>
      <c r="Q18"/>
      <c r="S18" s="82"/>
      <c r="T18" s="82"/>
      <c r="U18" s="82"/>
      <c r="V18" s="82"/>
      <c r="W18" s="82"/>
      <c r="X18" s="82"/>
      <c r="Y18" s="82"/>
      <c r="Z18" s="82"/>
      <c r="AA18" s="82"/>
      <c r="AB18" s="82"/>
    </row>
    <row r="19" spans="2:28" s="32" customFormat="1" ht="15.75" x14ac:dyDescent="0.25">
      <c r="B19" s="4" t="s">
        <v>29</v>
      </c>
      <c r="C19" s="38"/>
      <c r="D19" s="39"/>
      <c r="E19" s="39"/>
      <c r="F19" s="40"/>
      <c r="G19" s="39"/>
      <c r="H19" s="39"/>
      <c r="I19" s="39">
        <f>-I18*I11/1000</f>
        <v>0</v>
      </c>
      <c r="J19" s="39">
        <f t="shared" ref="J19:O19" si="3">-J18*J11/1000</f>
        <v>0</v>
      </c>
      <c r="K19" s="39">
        <f t="shared" si="3"/>
        <v>0</v>
      </c>
      <c r="L19" s="39">
        <f t="shared" si="3"/>
        <v>0</v>
      </c>
      <c r="M19" s="39">
        <f t="shared" si="3"/>
        <v>0</v>
      </c>
      <c r="N19" s="39">
        <f t="shared" si="3"/>
        <v>0</v>
      </c>
      <c r="O19" s="39">
        <f t="shared" si="3"/>
        <v>0</v>
      </c>
      <c r="P19" s="66">
        <f>SUM(I19:O19)</f>
        <v>0</v>
      </c>
      <c r="S19" s="82"/>
      <c r="T19" s="82"/>
      <c r="U19" s="82"/>
      <c r="V19" s="82"/>
      <c r="W19" s="82"/>
      <c r="X19" s="82"/>
      <c r="Y19" s="82"/>
      <c r="Z19" s="82"/>
      <c r="AA19" s="82"/>
      <c r="AB19" s="82"/>
    </row>
    <row r="20" spans="2:28" s="32" customFormat="1" x14ac:dyDescent="0.25">
      <c r="B20" s="42"/>
      <c r="C20" s="38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41"/>
      <c r="S20" s="82"/>
      <c r="T20" s="82"/>
      <c r="U20" s="82"/>
      <c r="V20" s="82"/>
      <c r="W20" s="82"/>
      <c r="X20" s="82"/>
      <c r="Y20" s="82"/>
      <c r="Z20" s="82"/>
      <c r="AA20" s="82"/>
      <c r="AB20" s="82"/>
    </row>
    <row r="21" spans="2:28" ht="15.75" thickBot="1" x14ac:dyDescent="0.3">
      <c r="D21" s="80" t="s">
        <v>43</v>
      </c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1"/>
      <c r="S21" s="82"/>
      <c r="T21" s="82"/>
      <c r="U21" s="82"/>
      <c r="V21" s="82"/>
      <c r="W21" s="82"/>
      <c r="X21" s="82"/>
      <c r="Y21" s="82"/>
      <c r="Z21" s="82"/>
      <c r="AA21" s="82"/>
      <c r="AB21" s="82"/>
    </row>
    <row r="22" spans="2:28" ht="15.75" thickBot="1" x14ac:dyDescent="0.3">
      <c r="D22" s="83" t="s">
        <v>4</v>
      </c>
      <c r="E22" s="84"/>
      <c r="F22" s="84"/>
      <c r="G22" s="84"/>
      <c r="H22" s="84"/>
      <c r="I22" s="84"/>
      <c r="J22" s="84"/>
      <c r="K22" s="85"/>
      <c r="L22" s="83" t="s">
        <v>5</v>
      </c>
      <c r="M22" s="84"/>
      <c r="N22" s="84"/>
      <c r="O22" s="85"/>
      <c r="P22" s="8"/>
      <c r="S22" s="82"/>
      <c r="T22" s="82"/>
      <c r="U22" s="82"/>
      <c r="V22" s="82"/>
      <c r="W22" s="82"/>
      <c r="X22" s="82"/>
      <c r="Y22" s="82"/>
      <c r="Z22" s="82"/>
      <c r="AA22" s="82"/>
      <c r="AB22" s="82"/>
    </row>
    <row r="23" spans="2:28" ht="15.75" thickBot="1" x14ac:dyDescent="0.3">
      <c r="C23" s="9" t="s">
        <v>6</v>
      </c>
      <c r="D23" s="10" t="s">
        <v>7</v>
      </c>
      <c r="E23" s="11" t="s">
        <v>8</v>
      </c>
      <c r="F23" s="12" t="s">
        <v>9</v>
      </c>
      <c r="G23" s="10" t="s">
        <v>10</v>
      </c>
      <c r="H23" s="11" t="s">
        <v>11</v>
      </c>
      <c r="I23" s="12" t="s">
        <v>12</v>
      </c>
      <c r="J23" s="10" t="s">
        <v>13</v>
      </c>
      <c r="K23" s="11" t="s">
        <v>14</v>
      </c>
      <c r="L23" s="13" t="s">
        <v>15</v>
      </c>
      <c r="M23" s="14" t="s">
        <v>16</v>
      </c>
      <c r="N23" s="15" t="s">
        <v>17</v>
      </c>
      <c r="O23" s="15" t="s">
        <v>18</v>
      </c>
      <c r="P23" s="16" t="s">
        <v>19</v>
      </c>
      <c r="S23" s="82"/>
      <c r="T23" s="82"/>
      <c r="U23" s="82"/>
      <c r="V23" s="82"/>
      <c r="W23" s="82"/>
      <c r="X23" s="82"/>
      <c r="Y23" s="82"/>
      <c r="Z23" s="82"/>
      <c r="AA23" s="82"/>
      <c r="AB23" s="82"/>
    </row>
    <row r="24" spans="2:28" x14ac:dyDescent="0.25">
      <c r="B24" s="17" t="s">
        <v>30</v>
      </c>
      <c r="C24" s="21" t="s">
        <v>31</v>
      </c>
      <c r="D24" s="43">
        <v>962.64359756102999</v>
      </c>
      <c r="E24" s="44">
        <v>436.14547409920203</v>
      </c>
      <c r="F24" s="44">
        <v>477.26835278749206</v>
      </c>
      <c r="G24" s="44">
        <v>959.11688126272225</v>
      </c>
      <c r="H24" s="44">
        <v>1046.411651208462</v>
      </c>
      <c r="I24" s="44">
        <v>1395.7881359941262</v>
      </c>
      <c r="J24" s="44">
        <v>1694.0348269544281</v>
      </c>
      <c r="K24" s="44">
        <v>1457.8682130944821</v>
      </c>
      <c r="L24" s="44">
        <v>1438.3915522026962</v>
      </c>
      <c r="M24" s="44">
        <v>1221.8762267369279</v>
      </c>
      <c r="N24" s="44">
        <v>986.57895413889014</v>
      </c>
      <c r="O24" s="44">
        <v>558.03926701886996</v>
      </c>
      <c r="P24" s="71">
        <f>SUM(D24:O24)</f>
        <v>12634.163133059328</v>
      </c>
      <c r="S24" s="82"/>
      <c r="T24" s="82"/>
      <c r="U24" s="82"/>
      <c r="V24" s="82"/>
      <c r="W24" s="82"/>
      <c r="X24" s="82"/>
      <c r="Y24" s="82"/>
      <c r="Z24" s="82"/>
      <c r="AA24" s="82"/>
      <c r="AB24" s="82"/>
    </row>
    <row r="25" spans="2:28" ht="25.5" x14ac:dyDescent="0.25">
      <c r="B25" s="17" t="s">
        <v>32</v>
      </c>
      <c r="C25" s="21" t="s">
        <v>33</v>
      </c>
      <c r="D25" s="45">
        <v>88</v>
      </c>
      <c r="E25" s="45">
        <v>88</v>
      </c>
      <c r="F25" s="45">
        <v>88</v>
      </c>
      <c r="G25" s="45">
        <v>88</v>
      </c>
      <c r="H25" s="45">
        <v>88</v>
      </c>
      <c r="I25" s="45">
        <v>88</v>
      </c>
      <c r="J25" s="45">
        <v>88</v>
      </c>
      <c r="K25" s="45">
        <v>88</v>
      </c>
      <c r="L25" s="45">
        <v>88</v>
      </c>
      <c r="M25" s="45">
        <v>88</v>
      </c>
      <c r="N25" s="45">
        <v>88</v>
      </c>
      <c r="O25" s="45">
        <v>88</v>
      </c>
      <c r="P25" s="46">
        <f>IF(P24=0,0,SUMPRODUCT(D24:O24,D25:O25)/P24)</f>
        <v>88.000000000000028</v>
      </c>
      <c r="S25" s="82"/>
      <c r="T25" s="82"/>
      <c r="U25" s="82"/>
      <c r="V25" s="82"/>
      <c r="W25" s="82"/>
      <c r="X25" s="82"/>
      <c r="Y25" s="82"/>
      <c r="Z25" s="82"/>
      <c r="AA25" s="82"/>
      <c r="AB25" s="82"/>
    </row>
    <row r="26" spans="2:28" ht="25.5" x14ac:dyDescent="0.25">
      <c r="B26" s="17" t="s">
        <v>34</v>
      </c>
      <c r="C26" s="21" t="s">
        <v>33</v>
      </c>
      <c r="D26" s="47">
        <v>88.02</v>
      </c>
      <c r="E26" s="47">
        <v>86.06</v>
      </c>
      <c r="F26" s="47">
        <v>82.95</v>
      </c>
      <c r="G26" s="47">
        <v>81.53</v>
      </c>
      <c r="H26" s="47">
        <v>76.180000000000007</v>
      </c>
      <c r="I26" s="47">
        <v>72.44</v>
      </c>
      <c r="J26" s="48">
        <v>67.430000000000007</v>
      </c>
      <c r="K26" s="48">
        <v>57.61</v>
      </c>
      <c r="L26" s="48">
        <v>60</v>
      </c>
      <c r="M26" s="48">
        <v>60</v>
      </c>
      <c r="N26" s="48">
        <v>60</v>
      </c>
      <c r="O26" s="48">
        <v>60</v>
      </c>
      <c r="P26" s="49">
        <f>IF(P24=0,0,SUMPRODUCT(D26:O26,D24:O24)/P24)</f>
        <v>68.970854442703029</v>
      </c>
    </row>
    <row r="27" spans="2:28" ht="25.5" x14ac:dyDescent="0.25">
      <c r="B27" s="17" t="s">
        <v>35</v>
      </c>
      <c r="C27" s="21" t="s">
        <v>26</v>
      </c>
      <c r="D27" s="50">
        <f>+D24*(D25-D26)*1.95583/1000</f>
        <v>-3.7655344548348291E-2</v>
      </c>
      <c r="E27" s="50">
        <f t="shared" ref="E27:O27" si="4">+E24*(E25-E26)*1.95583/1000</f>
        <v>1.654871221058436</v>
      </c>
      <c r="F27" s="50">
        <f t="shared" si="4"/>
        <v>4.7139516002834192</v>
      </c>
      <c r="G27" s="50">
        <f t="shared" si="4"/>
        <v>12.136876117124052</v>
      </c>
      <c r="H27" s="50">
        <f t="shared" si="4"/>
        <v>24.19085100343559</v>
      </c>
      <c r="I27" s="50">
        <f t="shared" si="4"/>
        <v>42.477622263932865</v>
      </c>
      <c r="J27" s="50">
        <f t="shared" si="4"/>
        <v>68.15343186933886</v>
      </c>
      <c r="K27" s="50">
        <f t="shared" si="4"/>
        <v>86.652295147511907</v>
      </c>
      <c r="L27" s="50">
        <f t="shared" si="4"/>
        <v>78.770981787248772</v>
      </c>
      <c r="M27" s="50">
        <f t="shared" si="4"/>
        <v>66.9139010550888</v>
      </c>
      <c r="N27" s="50">
        <f t="shared" si="4"/>
        <v>54.028260044457035</v>
      </c>
      <c r="O27" s="50">
        <f t="shared" si="4"/>
        <v>30.560038309178459</v>
      </c>
      <c r="P27" s="51">
        <f>+P24*(P25-P26)*1.95583/1000</f>
        <v>470.21542507411044</v>
      </c>
    </row>
    <row r="28" spans="2:28" x14ac:dyDescent="0.25">
      <c r="B28" s="52"/>
      <c r="C28" s="53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</row>
    <row r="29" spans="2:28" x14ac:dyDescent="0.25">
      <c r="B29" s="52"/>
      <c r="C29" s="53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2:28" ht="21" x14ac:dyDescent="0.25">
      <c r="B30" s="75" t="s">
        <v>36</v>
      </c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55" t="s">
        <v>37</v>
      </c>
      <c r="P30" s="56">
        <f>+P14+P27</f>
        <v>2482.2654220070958</v>
      </c>
    </row>
    <row r="31" spans="2:28" ht="21" x14ac:dyDescent="0.25"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57"/>
      <c r="P31" s="65">
        <f>P30-P19</f>
        <v>2482.2654220070958</v>
      </c>
    </row>
    <row r="32" spans="2:28" ht="21" x14ac:dyDescent="0.25"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  <c r="O32" s="57"/>
      <c r="P32" s="58"/>
    </row>
    <row r="33" spans="2:17" x14ac:dyDescent="0.25">
      <c r="B33" s="52"/>
      <c r="C33" s="53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2:17" x14ac:dyDescent="0.25">
      <c r="B34" s="76" t="s">
        <v>38</v>
      </c>
      <c r="C34" s="77"/>
      <c r="D34" s="77"/>
      <c r="E34" s="59" t="s">
        <v>39</v>
      </c>
      <c r="M34" s="60" t="s">
        <v>40</v>
      </c>
      <c r="N34" s="72"/>
      <c r="O34" s="72"/>
      <c r="P34" s="72"/>
      <c r="Q34" s="72"/>
    </row>
    <row r="35" spans="2:17" x14ac:dyDescent="0.25">
      <c r="G35" s="60"/>
      <c r="M35" s="78" t="s">
        <v>41</v>
      </c>
      <c r="N35" s="78"/>
      <c r="O35" s="73" t="s">
        <v>45</v>
      </c>
      <c r="P35" s="72"/>
      <c r="Q35" s="72"/>
    </row>
    <row r="36" spans="2:17" x14ac:dyDescent="0.25">
      <c r="L36" s="67"/>
    </row>
    <row r="37" spans="2:17" x14ac:dyDescent="0.25"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</row>
    <row r="38" spans="2:17" x14ac:dyDescent="0.25">
      <c r="D38" s="67"/>
      <c r="E38" s="67"/>
      <c r="F38" s="67"/>
      <c r="G38" s="67"/>
      <c r="H38" s="67"/>
      <c r="I38" s="67"/>
    </row>
    <row r="39" spans="2:17" x14ac:dyDescent="0.25"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</row>
    <row r="40" spans="2:17" x14ac:dyDescent="0.25"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</row>
  </sheetData>
  <mergeCells count="11">
    <mergeCell ref="S8:AB25"/>
    <mergeCell ref="D9:K9"/>
    <mergeCell ref="L9:O9"/>
    <mergeCell ref="D21:P21"/>
    <mergeCell ref="D22:K22"/>
    <mergeCell ref="L22:O22"/>
    <mergeCell ref="B30:N30"/>
    <mergeCell ref="B34:D34"/>
    <mergeCell ref="M35:N35"/>
    <mergeCell ref="B2:P2"/>
    <mergeCell ref="D8:P8"/>
  </mergeCells>
  <pageMargins left="0.15748031496062992" right="0.15748031496062992" top="0.74803149606299213" bottom="0.74803149606299213" header="0.31496062992125984" footer="0.31496062992125984"/>
  <pageSetup paperSize="9" scale="75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vt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Latinka Nikolova</dc:creator>
  <cp:lastModifiedBy>Потребител</cp:lastModifiedBy>
  <cp:lastPrinted>2024-03-27T09:58:38Z</cp:lastPrinted>
  <dcterms:created xsi:type="dcterms:W3CDTF">2015-06-05T18:17:20Z</dcterms:created>
  <dcterms:modified xsi:type="dcterms:W3CDTF">2024-03-28T08:38:38Z</dcterms:modified>
</cp:coreProperties>
</file>